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\Desktop\Financijski planovi\"/>
    </mc:Choice>
  </mc:AlternateContent>
  <xr:revisionPtr revIDLastSave="0" documentId="13_ncr:1_{6D12C2D9-6900-4990-A4D2-45C260F242FA}" xr6:coauthVersionLast="47" xr6:coauthVersionMax="47" xr10:uidLastSave="{00000000-0000-0000-0000-000000000000}"/>
  <bookViews>
    <workbookView xWindow="-120" yWindow="-120" windowWidth="29040" windowHeight="15720" tabRatio="697" activeTab="4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POSEBNI DIO" sheetId="7" r:id="rId5"/>
    <sheet name="List2" sheetId="2" state="hidden" r:id="rId6"/>
  </sheets>
  <definedNames>
    <definedName name="_xlnm._FilterDatabase" localSheetId="4" hidden="1">'POSEBNI DIO'!$A$1:$A$88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3" l="1"/>
  <c r="F22" i="3"/>
  <c r="F11" i="3"/>
  <c r="D10" i="8"/>
  <c r="F71" i="7"/>
  <c r="G71" i="7"/>
  <c r="H71" i="7"/>
  <c r="I71" i="7"/>
  <c r="F8" i="10"/>
  <c r="G23" i="3"/>
  <c r="G22" i="3" s="1"/>
  <c r="H23" i="3"/>
  <c r="H22" i="3" s="1"/>
  <c r="D11" i="3"/>
  <c r="G11" i="3"/>
  <c r="G10" i="3" s="1"/>
  <c r="H11" i="3"/>
  <c r="H10" i="3" s="1"/>
  <c r="E10" i="3"/>
  <c r="C10" i="8"/>
  <c r="B10" i="8"/>
  <c r="E10" i="8"/>
  <c r="F11" i="8"/>
  <c r="F10" i="8" s="1"/>
  <c r="E11" i="8"/>
  <c r="D11" i="8"/>
  <c r="E29" i="8"/>
  <c r="E28" i="8" s="1"/>
  <c r="F29" i="8"/>
  <c r="F28" i="8" s="1"/>
  <c r="E12" i="5"/>
  <c r="F12" i="5"/>
  <c r="D12" i="5"/>
  <c r="H62" i="7"/>
  <c r="I62" i="7"/>
  <c r="H38" i="7"/>
  <c r="H37" i="7" s="1"/>
  <c r="H21" i="7" s="1"/>
  <c r="G38" i="7"/>
  <c r="G37" i="7" s="1"/>
  <c r="E11" i="7"/>
  <c r="C11" i="8"/>
  <c r="B12" i="5"/>
  <c r="E62" i="7"/>
  <c r="F11" i="7"/>
  <c r="F37" i="7"/>
  <c r="F21" i="7" s="1"/>
  <c r="F62" i="7"/>
  <c r="I37" i="7"/>
  <c r="I21" i="7" s="1"/>
  <c r="I11" i="7"/>
  <c r="H11" i="7"/>
  <c r="H6" i="7" l="1"/>
  <c r="I6" i="7"/>
  <c r="F6" i="7"/>
  <c r="E23" i="3"/>
  <c r="E22" i="3" s="1"/>
  <c r="E11" i="3"/>
  <c r="B11" i="8" l="1"/>
  <c r="F10" i="3"/>
  <c r="D29" i="3" l="1"/>
  <c r="D23" i="3"/>
  <c r="D22" i="3" s="1"/>
  <c r="D29" i="8" l="1"/>
  <c r="D28" i="8" s="1"/>
  <c r="C29" i="8"/>
  <c r="C28" i="8" s="1"/>
  <c r="B29" i="8"/>
  <c r="B28" i="8" s="1"/>
  <c r="G62" i="7"/>
  <c r="G21" i="7"/>
  <c r="G11" i="7"/>
  <c r="G6" i="7" s="1"/>
  <c r="E72" i="7"/>
  <c r="E68" i="7"/>
  <c r="E37" i="7"/>
  <c r="E21" i="7" s="1"/>
  <c r="E26" i="7"/>
  <c r="E71" i="7" l="1"/>
  <c r="E6" i="7" s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F11" i="10"/>
  <c r="F14" i="10" s="1"/>
  <c r="I22" i="10" l="1"/>
  <c r="I28" i="10" s="1"/>
  <c r="I29" i="10" s="1"/>
  <c r="J22" i="10"/>
  <c r="J28" i="10" s="1"/>
  <c r="J29" i="10" s="1"/>
  <c r="H22" i="10"/>
  <c r="H28" i="10" s="1"/>
  <c r="H29" i="10" s="1"/>
  <c r="F22" i="10"/>
  <c r="F28" i="10" s="1"/>
  <c r="F29" i="10" s="1"/>
  <c r="G22" i="10"/>
  <c r="G28" i="10" s="1"/>
  <c r="G29" i="10" s="1"/>
</calcChain>
</file>

<file path=xl/sharedStrings.xml><?xml version="1.0" encoding="utf-8"?>
<sst xmlns="http://schemas.openxmlformats.org/spreadsheetml/2006/main" count="253" uniqueCount="117">
  <si>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</si>
  <si>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</si>
  <si>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</si>
  <si>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</si>
  <si>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</si>
  <si>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</si>
  <si>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</si>
  <si>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</si>
  <si>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</si>
  <si>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</si>
  <si>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</si>
  <si>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</si>
  <si>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</si>
  <si>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</si>
  <si>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II. POSEBNI DIO</t>
  </si>
  <si>
    <t>I. OPĆI DIO</t>
  </si>
  <si>
    <t>Šifra</t>
  </si>
  <si>
    <t xml:space="preserve">Naziv </t>
  </si>
  <si>
    <t>Materijalni rashodi</t>
  </si>
  <si>
    <t>A) SAŽETAK RAČUNA PRIHODA I RASHODA</t>
  </si>
  <si>
    <t>B) SAŽETAK RAČUNA FINANCIRANJA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</si>
  <si>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</si>
  <si>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</si>
  <si>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</si>
  <si>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</si>
  <si>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</si>
  <si>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</si>
  <si>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</si>
  <si>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</si>
  <si>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</si>
  <si>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</si>
  <si>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</si>
  <si>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</si>
  <si>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</si>
  <si>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</si>
  <si>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</si>
  <si>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</si>
  <si>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</si>
  <si>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</si>
  <si>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</si>
  <si>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</si>
  <si>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</si>
  <si>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</si>
  <si>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</si>
  <si>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</si>
  <si>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</si>
  <si>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</si>
  <si>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</si>
  <si>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</si>
  <si>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</si>
  <si>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</si>
  <si>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</si>
  <si>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</si>
  <si>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upravnih i administrativnih pristojbi</t>
  </si>
  <si>
    <t>Prihodi od prodaje proizvoda i robe te pruženih usluga i prihoda od donacije</t>
  </si>
  <si>
    <t>Financijski rashodi</t>
  </si>
  <si>
    <t>Naknade građanima</t>
  </si>
  <si>
    <t>12 Opći prihodi osnovne škole</t>
  </si>
  <si>
    <t>31 Vlastiti prihodi</t>
  </si>
  <si>
    <t>61 Tekuće donacije</t>
  </si>
  <si>
    <r>
      <t xml:space="preserve">6 </t>
    </r>
    <r>
      <rPr>
        <b/>
        <i/>
        <sz val="10"/>
        <rFont val="Arial"/>
        <family val="2"/>
        <charset val="238"/>
      </rPr>
      <t>Donacije</t>
    </r>
  </si>
  <si>
    <t>09 Obrazovanje</t>
  </si>
  <si>
    <t>0912 Osnovno obrazovanje</t>
  </si>
  <si>
    <t>096 Dodatne usluge u obrazovanju</t>
  </si>
  <si>
    <t>PROGRAM JAVNIH POTREBA U ŠKOLSTVU</t>
  </si>
  <si>
    <t>A100007</t>
  </si>
  <si>
    <t>ŠKOLSKA NATJECANJA I SMOTRE</t>
  </si>
  <si>
    <t>1.1.</t>
  </si>
  <si>
    <t>Opći prihodi i primici</t>
  </si>
  <si>
    <t>A100010</t>
  </si>
  <si>
    <t>ŠKOLSKA KUHINJA</t>
  </si>
  <si>
    <t>4.3.1.</t>
  </si>
  <si>
    <t>Pomoći agencija za plaćanja u poljoprivredi</t>
  </si>
  <si>
    <t>A100014</t>
  </si>
  <si>
    <t>REDOVNI PROGRAM OŠ</t>
  </si>
  <si>
    <t>1.2.</t>
  </si>
  <si>
    <t>Opći prihodi Osnovne škole</t>
  </si>
  <si>
    <t>3.1.1.</t>
  </si>
  <si>
    <t>6.1.1.</t>
  </si>
  <si>
    <t>A100022</t>
  </si>
  <si>
    <t>PROJEKTI I MEĐUNARODNA SURADNJA</t>
  </si>
  <si>
    <t>T100004</t>
  </si>
  <si>
    <t>OSIGURANJE POMOĆNIKA U NASTAVI UČENICIMA S TEŠKOĆAMA</t>
  </si>
  <si>
    <t>K100002</t>
  </si>
  <si>
    <t>ULAGANJA U OBJEKTE ŠKOLSTAVA</t>
  </si>
  <si>
    <t>9 Vlastiti izvori</t>
  </si>
  <si>
    <t>92 Rezultat poslovanja</t>
  </si>
  <si>
    <t>Plan za 2025.</t>
  </si>
  <si>
    <t>Projekcija 
za 2027.</t>
  </si>
  <si>
    <t>Tekuće donacije</t>
  </si>
  <si>
    <t>Rashodi za dodatna ulaganja u nefinancijsku imovimu</t>
  </si>
  <si>
    <t>Ostali rashodi</t>
  </si>
  <si>
    <t>Rashodi za dodatna ulaganja u nef. Imovini</t>
  </si>
  <si>
    <t>Višak</t>
  </si>
  <si>
    <t>Projekcija proračuna
za 2027.</t>
  </si>
  <si>
    <t>Izvršenje 2024.</t>
  </si>
  <si>
    <t>Plan za 2026.</t>
  </si>
  <si>
    <t>Projekcija 
za 2028.</t>
  </si>
  <si>
    <t>Plan 2025.</t>
  </si>
  <si>
    <r>
      <t>FINANCIJSKI PLAN  PRORAČUNSKOG KORISNIKA OŠ DAVORINA TRSTENJAKA HRVATSKA KOSTAJNICA  
ZA</t>
    </r>
    <r>
      <rPr>
        <b/>
        <sz val="12"/>
        <color rgb="FF000000"/>
        <rFont val="Arial"/>
        <family val="2"/>
        <charset val="238"/>
      </rPr>
      <t xml:space="preserve"> 2026. I PROJEKCIJA ZA 2027. I 2028</t>
    </r>
    <r>
      <rPr>
        <b/>
        <sz val="12"/>
        <color indexed="8"/>
        <rFont val="Arial"/>
        <family val="2"/>
        <charset val="238"/>
      </rPr>
      <t>. GODINU</t>
    </r>
  </si>
  <si>
    <t>FINANCIJSKI PLAN  PRORAČUNSKOG KORISNIKA OŠ DAVORINA TRSTENJAKA HRVATSKA KOSTAJNICA  
ZA 2026. I PROJEKCIJA ZA 2027. I 2028. GODINU</t>
  </si>
  <si>
    <t>Izvršenje 2024.*</t>
  </si>
  <si>
    <t>Proračun za 2026.</t>
  </si>
  <si>
    <t>Projekcija proračuna
za 2028.</t>
  </si>
  <si>
    <t>5.2.42.</t>
  </si>
  <si>
    <t>5.0.6.</t>
  </si>
  <si>
    <t>Pomoći iz gradskihi i općinskih proračuna - PK</t>
  </si>
  <si>
    <t>Programi unije - PK</t>
  </si>
  <si>
    <t>5.1.1.</t>
  </si>
  <si>
    <t>Pomoći Ministarstvo znanosti i obrazovanja i mladih</t>
  </si>
  <si>
    <t>5.0.12.</t>
  </si>
  <si>
    <t>Prihod za posebne namjene-PK</t>
  </si>
  <si>
    <t>Pomoći-PK</t>
  </si>
  <si>
    <t>Tekuće donacije-PK</t>
  </si>
  <si>
    <t>Vlastiti prihodi-PK</t>
  </si>
  <si>
    <t xml:space="preserve">  50,51,52 Ostale pomoći</t>
  </si>
  <si>
    <t>5.2.44.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</si>
</sst>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0" fillId="0" borderId="3" xfId="0" applyBorder="1"/>
    <xf numFmtId="3" fontId="3" fillId="2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 wrapText="1"/>
    </xf>
    <xf numFmtId="0" fontId="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3" fontId="0" fillId="0" borderId="0" xfId="0" applyNumberFormat="1"/>
    <xf numFmtId="0" fontId="0" fillId="0" borderId="6" xfId="0" applyBorder="1"/>
    <xf numFmtId="0" fontId="1" fillId="0" borderId="0" xfId="0" applyFont="1"/>
    <xf numFmtId="0" fontId="7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8" fillId="3" borderId="3" xfId="0" quotePrefix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14" fontId="3" fillId="3" borderId="2" xfId="0" applyNumberFormat="1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21" fillId="2" borderId="3" xfId="0" quotePrefix="1" applyFont="1" applyFill="1" applyBorder="1" applyAlignment="1">
      <alignment horizontal="left" vertical="center" wrapText="1"/>
    </xf>
    <xf numFmtId="4" fontId="6" fillId="6" borderId="4" xfId="0" applyNumberFormat="1" applyFont="1" applyFill="1" applyBorder="1" applyAlignment="1">
      <alignment horizontal="right" wrapText="1"/>
    </xf>
    <xf numFmtId="4" fontId="6" fillId="6" borderId="3" xfId="0" applyNumberFormat="1" applyFont="1" applyFill="1" applyBorder="1" applyAlignment="1">
      <alignment horizontal="right"/>
    </xf>
    <xf numFmtId="4" fontId="6" fillId="5" borderId="4" xfId="0" applyNumberFormat="1" applyFont="1" applyFill="1" applyBorder="1" applyAlignment="1">
      <alignment horizontal="right" vertical="center" wrapText="1"/>
    </xf>
    <xf numFmtId="4" fontId="3" fillId="5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 vertical="center" wrapText="1"/>
    </xf>
    <xf numFmtId="4" fontId="3" fillId="2" borderId="3" xfId="0" applyNumberFormat="1" applyFont="1" applyFill="1" applyBorder="1" applyAlignment="1">
      <alignment horizontal="right"/>
    </xf>
    <xf numFmtId="4" fontId="1" fillId="5" borderId="3" xfId="0" applyNumberFormat="1" applyFont="1" applyFill="1" applyBorder="1"/>
    <xf numFmtId="4" fontId="3" fillId="3" borderId="3" xfId="0" applyNumberFormat="1" applyFont="1" applyFill="1" applyBorder="1" applyAlignment="1">
      <alignment horizontal="right"/>
    </xf>
    <xf numFmtId="4" fontId="7" fillId="3" borderId="4" xfId="0" applyNumberFormat="1" applyFont="1" applyFill="1" applyBorder="1" applyAlignment="1">
      <alignment horizontal="right" vertical="center" wrapText="1"/>
    </xf>
    <xf numFmtId="4" fontId="7" fillId="3" borderId="3" xfId="0" applyNumberFormat="1" applyFont="1" applyFill="1" applyBorder="1" applyAlignment="1">
      <alignment horizontal="right"/>
    </xf>
    <xf numFmtId="4" fontId="3" fillId="3" borderId="4" xfId="0" applyNumberFormat="1" applyFont="1" applyFill="1" applyBorder="1" applyAlignment="1">
      <alignment horizontal="right" vertical="center" wrapText="1"/>
    </xf>
    <xf numFmtId="4" fontId="6" fillId="5" borderId="3" xfId="0" applyNumberFormat="1" applyFont="1" applyFill="1" applyBorder="1" applyAlignment="1">
      <alignment horizontal="right"/>
    </xf>
    <xf numFmtId="4" fontId="7" fillId="3" borderId="3" xfId="0" quotePrefix="1" applyNumberFormat="1" applyFont="1" applyFill="1" applyBorder="1" applyAlignment="1">
      <alignment horizontal="right" vertical="center"/>
    </xf>
    <xf numFmtId="4" fontId="0" fillId="3" borderId="3" xfId="0" applyNumberFormat="1" applyFill="1" applyBorder="1"/>
    <xf numFmtId="4" fontId="0" fillId="0" borderId="3" xfId="0" applyNumberFormat="1" applyBorder="1"/>
    <xf numFmtId="4" fontId="3" fillId="2" borderId="4" xfId="0" applyNumberFormat="1" applyFont="1" applyFill="1" applyBorder="1" applyAlignment="1">
      <alignment vertical="center" wrapText="1"/>
    </xf>
    <xf numFmtId="4" fontId="3" fillId="3" borderId="4" xfId="0" applyNumberFormat="1" applyFont="1" applyFill="1" applyBorder="1" applyAlignment="1">
      <alignment vertical="center" wrapText="1"/>
    </xf>
    <xf numFmtId="4" fontId="6" fillId="5" borderId="4" xfId="0" applyNumberFormat="1" applyFont="1" applyFill="1" applyBorder="1" applyAlignment="1">
      <alignment vertical="center" wrapText="1"/>
    </xf>
    <xf numFmtId="4" fontId="8" fillId="3" borderId="3" xfId="0" quotePrefix="1" applyNumberFormat="1" applyFont="1" applyFill="1" applyBorder="1" applyAlignment="1">
      <alignment vertical="center"/>
    </xf>
    <xf numFmtId="4" fontId="6" fillId="5" borderId="4" xfId="0" applyNumberFormat="1" applyFont="1" applyFill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 wrapText="1"/>
    </xf>
    <xf numFmtId="4" fontId="0" fillId="0" borderId="0" xfId="0" applyNumberFormat="1"/>
    <xf numFmtId="4" fontId="7" fillId="2" borderId="4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 wrapText="1"/>
    </xf>
    <xf numFmtId="4" fontId="8" fillId="2" borderId="3" xfId="0" quotePrefix="1" applyNumberFormat="1" applyFont="1" applyFill="1" applyBorder="1" applyAlignment="1">
      <alignment horizontal="right"/>
    </xf>
    <xf numFmtId="4" fontId="7" fillId="2" borderId="3" xfId="0" quotePrefix="1" applyNumberFormat="1" applyFont="1" applyFill="1" applyBorder="1" applyAlignment="1">
      <alignment horizontal="right" wrapText="1"/>
    </xf>
    <xf numFmtId="4" fontId="9" fillId="2" borderId="3" xfId="0" quotePrefix="1" applyNumberFormat="1" applyFont="1" applyFill="1" applyBorder="1" applyAlignment="1">
      <alignment horizontal="right" wrapText="1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wrapText="1"/>
    </xf>
    <xf numFmtId="4" fontId="3" fillId="2" borderId="4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vertical="center" wrapText="1"/>
    </xf>
    <xf numFmtId="4" fontId="1" fillId="0" borderId="3" xfId="0" applyNumberFormat="1" applyFont="1" applyBorder="1"/>
    <xf numFmtId="4" fontId="9" fillId="5" borderId="4" xfId="0" applyNumberFormat="1" applyFont="1" applyFill="1" applyBorder="1" applyAlignment="1">
      <alignment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" fontId="16" fillId="3" borderId="1" xfId="0" applyNumberFormat="1" applyFont="1" applyFill="1" applyBorder="1" applyAlignment="1">
      <alignment horizontal="left" vertical="center" wrapText="1"/>
    </xf>
    <xf numFmtId="16" fontId="16" fillId="3" borderId="2" xfId="0" applyNumberFormat="1" applyFont="1" applyFill="1" applyBorder="1" applyAlignment="1">
      <alignment horizontal="left" vertical="center" wrapText="1"/>
    </xf>
    <xf numFmtId="16" fontId="16" fillId="3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14" fontId="3" fillId="3" borderId="1" xfId="0" applyNumberFormat="1" applyFont="1" applyFill="1" applyBorder="1" applyAlignment="1">
      <alignment horizontal="left" vertical="center" wrapText="1" indent="1"/>
    </xf>
    <xf numFmtId="0" fontId="0" fillId="3" borderId="2" xfId="0" applyFill="1" applyBorder="1" applyAlignment="1">
      <alignment horizontal="left" vertical="center" wrapText="1" indent="1"/>
    </xf>
    <xf numFmtId="0" fontId="0" fillId="3" borderId="4" xfId="0" applyFill="1" applyBorder="1" applyAlignment="1">
      <alignment horizontal="left" vertical="center" wrapText="1" indent="1"/>
    </xf>
    <xf numFmtId="14" fontId="7" fillId="3" borderId="1" xfId="0" applyNumberFormat="1" applyFont="1" applyFill="1" applyBorder="1" applyAlignment="1">
      <alignment horizontal="left" vertical="center" wrapText="1" indent="1"/>
    </xf>
    <xf numFmtId="0" fontId="22" fillId="3" borderId="2" xfId="0" applyFont="1" applyFill="1" applyBorder="1" applyAlignment="1">
      <alignment horizontal="left" vertical="center" wrapText="1" indent="1"/>
    </xf>
    <xf numFmtId="0" fontId="22" fillId="3" borderId="4" xfId="0" applyFont="1" applyFill="1" applyBorder="1" applyAlignment="1">
      <alignment horizontal="left" vertical="center" wrapText="1" indent="1"/>
    </xf>
    <xf numFmtId="0" fontId="6" fillId="6" borderId="1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14" fontId="16" fillId="3" borderId="1" xfId="0" applyNumberFormat="1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6" fillId="3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opLeftCell="A4" workbookViewId="0">
      <selection activeCell="K8" sqref="K8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24" t="s">
        <v>100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75" x14ac:dyDescent="0.25">
      <c r="A3" s="124" t="s">
        <v>15</v>
      </c>
      <c r="B3" s="124"/>
      <c r="C3" s="124"/>
      <c r="D3" s="124"/>
      <c r="E3" s="124"/>
      <c r="F3" s="124"/>
      <c r="G3" s="124"/>
      <c r="H3" s="124"/>
      <c r="I3" s="125"/>
      <c r="J3" s="125"/>
    </row>
    <row r="4" spans="1:10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75" x14ac:dyDescent="0.25">
      <c r="A5" s="124" t="s">
        <v>19</v>
      </c>
      <c r="B5" s="126"/>
      <c r="C5" s="126"/>
      <c r="D5" s="126"/>
      <c r="E5" s="126"/>
      <c r="F5" s="126"/>
      <c r="G5" s="126"/>
      <c r="H5" s="126"/>
      <c r="I5" s="126"/>
      <c r="J5" s="126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29" t="s">
        <v>24</v>
      </c>
    </row>
    <row r="7" spans="1:10" ht="25.5" x14ac:dyDescent="0.25">
      <c r="A7" s="22"/>
      <c r="B7" s="23"/>
      <c r="C7" s="23"/>
      <c r="D7" s="24"/>
      <c r="E7" s="25"/>
      <c r="F7" s="3" t="s">
        <v>101</v>
      </c>
      <c r="G7" s="3" t="s">
        <v>98</v>
      </c>
      <c r="H7" s="3" t="s">
        <v>102</v>
      </c>
      <c r="I7" s="3" t="s">
        <v>94</v>
      </c>
      <c r="J7" s="3" t="s">
        <v>103</v>
      </c>
    </row>
    <row r="8" spans="1:10" x14ac:dyDescent="0.25">
      <c r="A8" s="127" t="s">
        <v>0</v>
      </c>
      <c r="B8" s="128"/>
      <c r="C8" s="128"/>
      <c r="D8" s="128"/>
      <c r="E8" s="129"/>
      <c r="F8" s="117">
        <f>F9+F10</f>
        <v>1407056.38</v>
      </c>
      <c r="G8" s="117">
        <v>1672973</v>
      </c>
      <c r="H8" s="117">
        <v>1645288.55</v>
      </c>
      <c r="I8" s="117">
        <v>1645288.55</v>
      </c>
      <c r="J8" s="117">
        <v>1645288.55</v>
      </c>
    </row>
    <row r="9" spans="1:10" x14ac:dyDescent="0.25">
      <c r="A9" s="130" t="s">
        <v>25</v>
      </c>
      <c r="B9" s="131"/>
      <c r="C9" s="131"/>
      <c r="D9" s="131"/>
      <c r="E9" s="123"/>
      <c r="F9" s="118">
        <v>1407056.38</v>
      </c>
      <c r="G9" s="105">
        <v>1672973</v>
      </c>
      <c r="H9" s="118">
        <v>1645288.55</v>
      </c>
      <c r="I9" s="118">
        <v>1645288.55</v>
      </c>
      <c r="J9" s="118">
        <v>1645288.55</v>
      </c>
    </row>
    <row r="10" spans="1:10" x14ac:dyDescent="0.25">
      <c r="A10" s="122" t="s">
        <v>26</v>
      </c>
      <c r="B10" s="123"/>
      <c r="C10" s="123"/>
      <c r="D10" s="123"/>
      <c r="E10" s="123"/>
      <c r="F10" s="118">
        <v>0</v>
      </c>
      <c r="G10" s="118">
        <v>0</v>
      </c>
      <c r="H10" s="118">
        <v>0</v>
      </c>
      <c r="I10" s="118">
        <v>0</v>
      </c>
      <c r="J10" s="118">
        <v>0</v>
      </c>
    </row>
    <row r="11" spans="1:10" x14ac:dyDescent="0.25">
      <c r="A11" s="30" t="s">
        <v>1</v>
      </c>
      <c r="B11" s="37"/>
      <c r="C11" s="37"/>
      <c r="D11" s="37"/>
      <c r="E11" s="37"/>
      <c r="F11" s="117">
        <f>F12+F13</f>
        <v>1405142.55</v>
      </c>
      <c r="G11" s="117">
        <v>1673173</v>
      </c>
      <c r="H11" s="117">
        <v>1705288.55</v>
      </c>
      <c r="I11" s="117">
        <v>1705288.55</v>
      </c>
      <c r="J11" s="117">
        <v>1705288.55</v>
      </c>
    </row>
    <row r="12" spans="1:10" x14ac:dyDescent="0.25">
      <c r="A12" s="132" t="s">
        <v>27</v>
      </c>
      <c r="B12" s="131"/>
      <c r="C12" s="131"/>
      <c r="D12" s="131"/>
      <c r="E12" s="131"/>
      <c r="F12" s="118">
        <v>1385197.61</v>
      </c>
      <c r="G12" s="118">
        <v>1633337</v>
      </c>
      <c r="H12" s="118">
        <v>1673852.55</v>
      </c>
      <c r="I12" s="118">
        <v>1673852.55</v>
      </c>
      <c r="J12" s="118">
        <v>1673852.55</v>
      </c>
    </row>
    <row r="13" spans="1:10" x14ac:dyDescent="0.25">
      <c r="A13" s="122" t="s">
        <v>28</v>
      </c>
      <c r="B13" s="123"/>
      <c r="C13" s="123"/>
      <c r="D13" s="123"/>
      <c r="E13" s="123"/>
      <c r="F13" s="118">
        <v>19944.939999999999</v>
      </c>
      <c r="G13" s="118">
        <v>39386</v>
      </c>
      <c r="H13" s="118">
        <v>31436</v>
      </c>
      <c r="I13" s="118">
        <v>31436</v>
      </c>
      <c r="J13" s="118">
        <v>31436</v>
      </c>
    </row>
    <row r="14" spans="1:10" x14ac:dyDescent="0.25">
      <c r="A14" s="133" t="s">
        <v>44</v>
      </c>
      <c r="B14" s="128"/>
      <c r="C14" s="128"/>
      <c r="D14" s="128"/>
      <c r="E14" s="128"/>
      <c r="F14" s="117">
        <f>F8-F11</f>
        <v>1913.8299999998417</v>
      </c>
      <c r="G14" s="117">
        <v>200</v>
      </c>
      <c r="H14" s="117">
        <v>60000</v>
      </c>
      <c r="I14" s="117">
        <v>60000</v>
      </c>
      <c r="J14" s="117">
        <v>60000</v>
      </c>
    </row>
    <row r="15" spans="1:10" ht="18" x14ac:dyDescent="0.25">
      <c r="A15" s="4"/>
      <c r="B15" s="17"/>
      <c r="C15" s="17"/>
      <c r="D15" s="17"/>
      <c r="E15" s="17"/>
      <c r="F15" s="17"/>
      <c r="G15" s="17"/>
      <c r="H15" s="18"/>
      <c r="I15" s="18"/>
      <c r="J15" s="18"/>
    </row>
    <row r="16" spans="1:10" ht="15.75" x14ac:dyDescent="0.25">
      <c r="A16" s="124" t="s">
        <v>20</v>
      </c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 ht="18" x14ac:dyDescent="0.25">
      <c r="A17" s="4"/>
      <c r="B17" s="17"/>
      <c r="C17" s="17"/>
      <c r="D17" s="17"/>
      <c r="E17" s="17"/>
      <c r="F17" s="17"/>
      <c r="G17" s="17"/>
      <c r="H17" s="18"/>
      <c r="I17" s="18"/>
      <c r="J17" s="18"/>
    </row>
    <row r="18" spans="1:10" ht="25.5" x14ac:dyDescent="0.25">
      <c r="A18" s="22"/>
      <c r="B18" s="23"/>
      <c r="C18" s="23"/>
      <c r="D18" s="24"/>
      <c r="E18" s="25"/>
      <c r="F18" s="3" t="s">
        <v>101</v>
      </c>
      <c r="G18" s="3" t="s">
        <v>98</v>
      </c>
      <c r="H18" s="3" t="s">
        <v>102</v>
      </c>
      <c r="I18" s="3" t="s">
        <v>94</v>
      </c>
      <c r="J18" s="3" t="s">
        <v>103</v>
      </c>
    </row>
    <row r="19" spans="1:10" x14ac:dyDescent="0.25">
      <c r="A19" s="122" t="s">
        <v>29</v>
      </c>
      <c r="B19" s="123"/>
      <c r="C19" s="123"/>
      <c r="D19" s="123"/>
      <c r="E19" s="123"/>
      <c r="F19" s="27">
        <v>0</v>
      </c>
      <c r="G19" s="27">
        <v>0</v>
      </c>
      <c r="H19" s="27">
        <v>0</v>
      </c>
      <c r="I19" s="27">
        <v>0</v>
      </c>
      <c r="J19" s="38">
        <v>0</v>
      </c>
    </row>
    <row r="20" spans="1:10" x14ac:dyDescent="0.25">
      <c r="A20" s="122" t="s">
        <v>30</v>
      </c>
      <c r="B20" s="123"/>
      <c r="C20" s="123"/>
      <c r="D20" s="123"/>
      <c r="E20" s="123"/>
      <c r="F20" s="27">
        <v>0</v>
      </c>
      <c r="G20" s="27">
        <v>0</v>
      </c>
      <c r="H20" s="27">
        <v>0</v>
      </c>
      <c r="I20" s="27">
        <v>0</v>
      </c>
      <c r="J20" s="38">
        <v>0</v>
      </c>
    </row>
    <row r="21" spans="1:10" x14ac:dyDescent="0.25">
      <c r="A21" s="133" t="s">
        <v>2</v>
      </c>
      <c r="B21" s="128"/>
      <c r="C21" s="128"/>
      <c r="D21" s="128"/>
      <c r="E21" s="128"/>
      <c r="F21" s="26">
        <f>F19-F20</f>
        <v>0</v>
      </c>
      <c r="G21" s="26">
        <f t="shared" ref="G21:J21" si="0">G19-G20</f>
        <v>0</v>
      </c>
      <c r="H21" s="26">
        <f t="shared" si="0"/>
        <v>0</v>
      </c>
      <c r="I21" s="26">
        <f t="shared" si="0"/>
        <v>0</v>
      </c>
      <c r="J21" s="26">
        <f t="shared" si="0"/>
        <v>0</v>
      </c>
    </row>
    <row r="22" spans="1:10" x14ac:dyDescent="0.25">
      <c r="A22" s="133" t="s">
        <v>45</v>
      </c>
      <c r="B22" s="128"/>
      <c r="C22" s="128"/>
      <c r="D22" s="128"/>
      <c r="E22" s="128"/>
      <c r="F22" s="117">
        <f>F14+F21</f>
        <v>1913.8299999998417</v>
      </c>
      <c r="G22" s="117">
        <f t="shared" ref="G22:J22" si="1">G14+G21</f>
        <v>200</v>
      </c>
      <c r="H22" s="117">
        <f t="shared" si="1"/>
        <v>60000</v>
      </c>
      <c r="I22" s="117">
        <f t="shared" si="1"/>
        <v>60000</v>
      </c>
      <c r="J22" s="117">
        <f t="shared" si="1"/>
        <v>60000</v>
      </c>
    </row>
    <row r="23" spans="1:10" ht="18" x14ac:dyDescent="0.25">
      <c r="A23" s="16"/>
      <c r="B23" s="17"/>
      <c r="C23" s="17"/>
      <c r="D23" s="17"/>
      <c r="E23" s="17"/>
      <c r="F23" s="17"/>
      <c r="G23" s="17"/>
      <c r="H23" s="18"/>
      <c r="I23" s="18"/>
      <c r="J23" s="18"/>
    </row>
    <row r="24" spans="1:10" ht="15.75" x14ac:dyDescent="0.25">
      <c r="A24" s="124" t="s">
        <v>46</v>
      </c>
      <c r="B24" s="126"/>
      <c r="C24" s="126"/>
      <c r="D24" s="126"/>
      <c r="E24" s="126"/>
      <c r="F24" s="126"/>
      <c r="G24" s="126"/>
      <c r="H24" s="126"/>
      <c r="I24" s="126"/>
      <c r="J24" s="126"/>
    </row>
    <row r="25" spans="1:10" ht="15.75" x14ac:dyDescent="0.25">
      <c r="A25" s="35"/>
      <c r="B25" s="36"/>
      <c r="C25" s="36"/>
      <c r="D25" s="36"/>
      <c r="E25" s="36"/>
      <c r="F25" s="36"/>
      <c r="G25" s="36"/>
      <c r="H25" s="36"/>
      <c r="I25" s="36"/>
      <c r="J25" s="36"/>
    </row>
    <row r="26" spans="1:10" ht="25.5" x14ac:dyDescent="0.25">
      <c r="A26" s="22"/>
      <c r="B26" s="23"/>
      <c r="C26" s="23"/>
      <c r="D26" s="24"/>
      <c r="E26" s="25"/>
      <c r="F26" s="3" t="s">
        <v>101</v>
      </c>
      <c r="G26" s="3" t="s">
        <v>98</v>
      </c>
      <c r="H26" s="3" t="s">
        <v>102</v>
      </c>
      <c r="I26" s="3" t="s">
        <v>94</v>
      </c>
      <c r="J26" s="3" t="s">
        <v>103</v>
      </c>
    </row>
    <row r="27" spans="1:10" ht="15" customHeight="1" x14ac:dyDescent="0.25">
      <c r="A27" s="136" t="s">
        <v>47</v>
      </c>
      <c r="B27" s="137"/>
      <c r="C27" s="137"/>
      <c r="D27" s="137"/>
      <c r="E27" s="138"/>
      <c r="F27" s="121">
        <v>31007.57</v>
      </c>
      <c r="G27" s="39">
        <v>0</v>
      </c>
      <c r="H27" s="39">
        <v>0</v>
      </c>
      <c r="I27" s="39">
        <v>0</v>
      </c>
      <c r="J27" s="40">
        <v>0</v>
      </c>
    </row>
    <row r="28" spans="1:10" ht="15" customHeight="1" x14ac:dyDescent="0.25">
      <c r="A28" s="133" t="s">
        <v>48</v>
      </c>
      <c r="B28" s="128"/>
      <c r="C28" s="128"/>
      <c r="D28" s="128"/>
      <c r="E28" s="128"/>
      <c r="F28" s="119">
        <f>F22+F27</f>
        <v>32921.399999999841</v>
      </c>
      <c r="G28" s="119">
        <f t="shared" ref="G28:J28" si="2">G22+G27</f>
        <v>200</v>
      </c>
      <c r="H28" s="119">
        <f t="shared" si="2"/>
        <v>60000</v>
      </c>
      <c r="I28" s="119">
        <f t="shared" si="2"/>
        <v>60000</v>
      </c>
      <c r="J28" s="120">
        <f t="shared" si="2"/>
        <v>60000</v>
      </c>
    </row>
    <row r="29" spans="1:10" ht="45" customHeight="1" x14ac:dyDescent="0.25">
      <c r="A29" s="127" t="s">
        <v>49</v>
      </c>
      <c r="B29" s="139"/>
      <c r="C29" s="139"/>
      <c r="D29" s="139"/>
      <c r="E29" s="140"/>
      <c r="F29" s="41">
        <f>F14+F21+F27-F28</f>
        <v>0</v>
      </c>
      <c r="G29" s="41">
        <f t="shared" ref="G29:J29" si="3">G14+G21+G27-G28</f>
        <v>0</v>
      </c>
      <c r="H29" s="41">
        <f t="shared" si="3"/>
        <v>0</v>
      </c>
      <c r="I29" s="41">
        <f t="shared" si="3"/>
        <v>0</v>
      </c>
      <c r="J29" s="42">
        <f t="shared" si="3"/>
        <v>0</v>
      </c>
    </row>
    <row r="30" spans="1:10" ht="15.75" x14ac:dyDescent="0.25">
      <c r="A30" s="43"/>
      <c r="B30" s="44"/>
      <c r="C30" s="44"/>
      <c r="D30" s="44"/>
      <c r="E30" s="44"/>
      <c r="F30" s="44"/>
      <c r="G30" s="44"/>
      <c r="H30" s="44"/>
      <c r="I30" s="44"/>
      <c r="J30" s="44"/>
    </row>
    <row r="31" spans="1:10" ht="15.75" x14ac:dyDescent="0.25">
      <c r="A31" s="141" t="s">
        <v>43</v>
      </c>
      <c r="B31" s="141"/>
      <c r="C31" s="141"/>
      <c r="D31" s="141"/>
      <c r="E31" s="141"/>
      <c r="F31" s="141"/>
      <c r="G31" s="141"/>
      <c r="H31" s="141"/>
      <c r="I31" s="141"/>
      <c r="J31" s="141"/>
    </row>
    <row r="32" spans="1:10" ht="18" x14ac:dyDescent="0.25">
      <c r="A32" s="45"/>
      <c r="B32" s="46"/>
      <c r="C32" s="46"/>
      <c r="D32" s="46"/>
      <c r="E32" s="46"/>
      <c r="F32" s="46"/>
      <c r="G32" s="46"/>
      <c r="H32" s="47"/>
      <c r="I32" s="47"/>
      <c r="J32" s="47"/>
    </row>
    <row r="33" spans="1:10" ht="25.5" x14ac:dyDescent="0.25">
      <c r="A33" s="48"/>
      <c r="B33" s="49"/>
      <c r="C33" s="49"/>
      <c r="D33" s="50"/>
      <c r="E33" s="51"/>
      <c r="F33" s="52" t="s">
        <v>101</v>
      </c>
      <c r="G33" s="52" t="s">
        <v>98</v>
      </c>
      <c r="H33" s="52" t="s">
        <v>102</v>
      </c>
      <c r="I33" s="52" t="s">
        <v>94</v>
      </c>
      <c r="J33" s="52" t="s">
        <v>103</v>
      </c>
    </row>
    <row r="34" spans="1:10" x14ac:dyDescent="0.25">
      <c r="A34" s="136" t="s">
        <v>47</v>
      </c>
      <c r="B34" s="137"/>
      <c r="C34" s="137"/>
      <c r="D34" s="137"/>
      <c r="E34" s="138"/>
      <c r="F34" s="39">
        <v>0</v>
      </c>
      <c r="G34" s="39">
        <f>F37</f>
        <v>0</v>
      </c>
      <c r="H34" s="39">
        <f>G37</f>
        <v>0</v>
      </c>
      <c r="I34" s="39">
        <f>H37</f>
        <v>0</v>
      </c>
      <c r="J34" s="40">
        <f>I37</f>
        <v>0</v>
      </c>
    </row>
    <row r="35" spans="1:10" ht="28.5" customHeight="1" x14ac:dyDescent="0.25">
      <c r="A35" s="136" t="s">
        <v>50</v>
      </c>
      <c r="B35" s="137"/>
      <c r="C35" s="137"/>
      <c r="D35" s="137"/>
      <c r="E35" s="138"/>
      <c r="F35" s="39">
        <v>0</v>
      </c>
      <c r="G35" s="39">
        <v>0</v>
      </c>
      <c r="H35" s="39">
        <v>0</v>
      </c>
      <c r="I35" s="39">
        <v>0</v>
      </c>
      <c r="J35" s="40">
        <v>0</v>
      </c>
    </row>
    <row r="36" spans="1:10" x14ac:dyDescent="0.25">
      <c r="A36" s="136" t="s">
        <v>51</v>
      </c>
      <c r="B36" s="142"/>
      <c r="C36" s="142"/>
      <c r="D36" s="142"/>
      <c r="E36" s="143"/>
      <c r="F36" s="39">
        <v>0</v>
      </c>
      <c r="G36" s="39">
        <v>0</v>
      </c>
      <c r="H36" s="39">
        <v>0</v>
      </c>
      <c r="I36" s="39">
        <v>0</v>
      </c>
      <c r="J36" s="40">
        <v>0</v>
      </c>
    </row>
    <row r="37" spans="1:10" ht="15" customHeight="1" x14ac:dyDescent="0.25">
      <c r="A37" s="133" t="s">
        <v>48</v>
      </c>
      <c r="B37" s="128"/>
      <c r="C37" s="128"/>
      <c r="D37" s="128"/>
      <c r="E37" s="128"/>
      <c r="F37" s="28">
        <f>F34-F35+F36</f>
        <v>0</v>
      </c>
      <c r="G37" s="28">
        <f t="shared" ref="G37:J37" si="4">G34-G35+G36</f>
        <v>0</v>
      </c>
      <c r="H37" s="28">
        <f t="shared" si="4"/>
        <v>0</v>
      </c>
      <c r="I37" s="28">
        <f t="shared" si="4"/>
        <v>0</v>
      </c>
      <c r="J37" s="53">
        <f t="shared" si="4"/>
        <v>0</v>
      </c>
    </row>
    <row r="38" spans="1:10" ht="17.25" customHeight="1" x14ac:dyDescent="0.25"/>
    <row r="39" spans="1:10" x14ac:dyDescent="0.25">
      <c r="A39" s="134"/>
      <c r="B39" s="135"/>
      <c r="C39" s="135"/>
      <c r="D39" s="135"/>
      <c r="E39" s="135"/>
      <c r="F39" s="135"/>
      <c r="G39" s="135"/>
      <c r="H39" s="135"/>
      <c r="I39" s="135"/>
      <c r="J39" s="135"/>
    </row>
    <row r="40" spans="1:10" ht="9" customHeight="1" x14ac:dyDescent="0.25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1"/>
  <sheetViews>
    <sheetView topLeftCell="A7" workbookViewId="0">
      <selection activeCell="F37" sqref="F36:F3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41.28515625" customWidth="1"/>
    <col min="4" max="8" width="25.28515625" customWidth="1"/>
  </cols>
  <sheetData>
    <row r="1" spans="1:10" ht="42" customHeight="1" x14ac:dyDescent="0.25">
      <c r="A1" s="124" t="s">
        <v>100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24" t="s">
        <v>15</v>
      </c>
      <c r="B3" s="124"/>
      <c r="C3" s="124"/>
      <c r="D3" s="124"/>
      <c r="E3" s="124"/>
      <c r="F3" s="124"/>
      <c r="G3" s="124"/>
      <c r="H3" s="124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24" t="s">
        <v>4</v>
      </c>
      <c r="B5" s="124"/>
      <c r="C5" s="124"/>
      <c r="D5" s="124"/>
      <c r="E5" s="124"/>
      <c r="F5" s="124"/>
      <c r="G5" s="124"/>
      <c r="H5" s="124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25">
      <c r="A7" s="124" t="s">
        <v>31</v>
      </c>
      <c r="B7" s="124"/>
      <c r="C7" s="124"/>
      <c r="D7" s="124"/>
      <c r="E7" s="124"/>
      <c r="F7" s="124"/>
      <c r="G7" s="124"/>
      <c r="H7" s="124"/>
    </row>
    <row r="8" spans="1:10" ht="18" x14ac:dyDescent="0.25">
      <c r="A8" s="4"/>
      <c r="B8" s="4"/>
      <c r="C8" s="4"/>
      <c r="D8" s="4"/>
      <c r="E8" s="4"/>
      <c r="F8" s="4"/>
      <c r="G8" s="5"/>
      <c r="H8" s="5"/>
    </row>
    <row r="9" spans="1:10" ht="25.5" x14ac:dyDescent="0.25">
      <c r="A9" s="15" t="s">
        <v>5</v>
      </c>
      <c r="B9" s="14" t="s">
        <v>6</v>
      </c>
      <c r="C9" s="14" t="s">
        <v>3</v>
      </c>
      <c r="D9" s="14" t="s">
        <v>95</v>
      </c>
      <c r="E9" s="15" t="s">
        <v>98</v>
      </c>
      <c r="F9" s="15" t="s">
        <v>96</v>
      </c>
      <c r="G9" s="15" t="s">
        <v>88</v>
      </c>
      <c r="H9" s="15" t="s">
        <v>97</v>
      </c>
    </row>
    <row r="10" spans="1:10" x14ac:dyDescent="0.25">
      <c r="A10" s="32"/>
      <c r="B10" s="33"/>
      <c r="C10" s="31" t="s">
        <v>0</v>
      </c>
      <c r="D10" s="106">
        <v>1407056.38</v>
      </c>
      <c r="E10" s="105">
        <f>E11+E17</f>
        <v>1673173</v>
      </c>
      <c r="F10" s="105">
        <f>F11+F17</f>
        <v>1705288.55</v>
      </c>
      <c r="G10" s="105">
        <f t="shared" ref="G10:H10" si="0">G11+G17</f>
        <v>1705288.55</v>
      </c>
      <c r="H10" s="105">
        <f t="shared" si="0"/>
        <v>1705288.55</v>
      </c>
    </row>
    <row r="11" spans="1:10" ht="15.75" customHeight="1" x14ac:dyDescent="0.25">
      <c r="A11" s="8">
        <v>6</v>
      </c>
      <c r="B11" s="8"/>
      <c r="C11" s="8" t="s">
        <v>7</v>
      </c>
      <c r="D11" s="106">
        <f>D12+D14+D15+D16+D13</f>
        <v>1407056.38</v>
      </c>
      <c r="E11" s="105">
        <f>E12+E13+E14+E15+E16</f>
        <v>1672973</v>
      </c>
      <c r="F11" s="105">
        <f>F12+F13+F14+F15+F16</f>
        <v>1645288.55</v>
      </c>
      <c r="G11" s="105">
        <f t="shared" ref="G11:H11" si="1">G12+G13+G14+G15+G16</f>
        <v>1645288.55</v>
      </c>
      <c r="H11" s="105">
        <f t="shared" si="1"/>
        <v>1645288.55</v>
      </c>
    </row>
    <row r="12" spans="1:10" ht="25.5" x14ac:dyDescent="0.25">
      <c r="A12" s="8"/>
      <c r="B12" s="12">
        <v>63</v>
      </c>
      <c r="C12" s="12" t="s">
        <v>21</v>
      </c>
      <c r="D12" s="107">
        <v>1282150.54</v>
      </c>
      <c r="E12" s="87">
        <v>1519100</v>
      </c>
      <c r="F12" s="87">
        <v>1537236</v>
      </c>
      <c r="G12" s="87">
        <v>1537236</v>
      </c>
      <c r="H12" s="87">
        <v>1537236</v>
      </c>
    </row>
    <row r="13" spans="1:10" x14ac:dyDescent="0.25">
      <c r="A13" s="8"/>
      <c r="B13" s="9">
        <v>64</v>
      </c>
      <c r="C13" s="10" t="s">
        <v>52</v>
      </c>
      <c r="D13" s="108">
        <v>35.75</v>
      </c>
      <c r="E13" s="87">
        <v>50</v>
      </c>
      <c r="F13" s="87">
        <v>50</v>
      </c>
      <c r="G13" s="87">
        <v>50</v>
      </c>
      <c r="H13" s="87">
        <v>50</v>
      </c>
    </row>
    <row r="14" spans="1:10" x14ac:dyDescent="0.25">
      <c r="A14" s="8"/>
      <c r="B14" s="9">
        <v>65</v>
      </c>
      <c r="C14" s="10" t="s">
        <v>53</v>
      </c>
      <c r="D14" s="87">
        <v>4401</v>
      </c>
      <c r="E14" s="87">
        <v>9000</v>
      </c>
      <c r="F14" s="87">
        <v>7000</v>
      </c>
      <c r="G14" s="87">
        <v>7000</v>
      </c>
      <c r="H14" s="87">
        <v>7000</v>
      </c>
    </row>
    <row r="15" spans="1:10" ht="25.5" x14ac:dyDescent="0.25">
      <c r="A15" s="8"/>
      <c r="B15" s="9">
        <v>66</v>
      </c>
      <c r="C15" s="13" t="s">
        <v>54</v>
      </c>
      <c r="D15" s="109">
        <v>673.38</v>
      </c>
      <c r="E15" s="87">
        <v>2650</v>
      </c>
      <c r="F15" s="87">
        <v>2850</v>
      </c>
      <c r="G15" s="87">
        <v>2850</v>
      </c>
      <c r="H15" s="87">
        <v>2850</v>
      </c>
    </row>
    <row r="16" spans="1:10" ht="25.5" x14ac:dyDescent="0.25">
      <c r="A16" s="8"/>
      <c r="B16" s="9">
        <v>67</v>
      </c>
      <c r="C16" s="12" t="s">
        <v>22</v>
      </c>
      <c r="D16" s="107">
        <v>119795.71</v>
      </c>
      <c r="E16" s="96">
        <v>142173</v>
      </c>
      <c r="F16" s="96">
        <v>98152.55</v>
      </c>
      <c r="G16" s="96">
        <v>98152.55</v>
      </c>
      <c r="H16" s="96">
        <v>98152.55</v>
      </c>
    </row>
    <row r="17" spans="1:8" x14ac:dyDescent="0.25">
      <c r="A17" s="8">
        <v>9</v>
      </c>
      <c r="B17" s="9"/>
      <c r="C17" s="81" t="s">
        <v>93</v>
      </c>
      <c r="D17" s="110">
        <v>0</v>
      </c>
      <c r="E17" s="105">
        <v>200</v>
      </c>
      <c r="F17" s="105">
        <v>60000</v>
      </c>
      <c r="G17" s="105">
        <v>60000</v>
      </c>
      <c r="H17" s="105">
        <v>60000</v>
      </c>
    </row>
    <row r="18" spans="1:8" x14ac:dyDescent="0.25">
      <c r="A18" s="54"/>
      <c r="B18" s="9">
        <v>92</v>
      </c>
      <c r="C18" s="12" t="s">
        <v>93</v>
      </c>
      <c r="D18" s="107">
        <v>0</v>
      </c>
      <c r="E18" s="96">
        <v>200</v>
      </c>
      <c r="F18" s="96">
        <v>60000</v>
      </c>
      <c r="G18" s="96">
        <v>60000</v>
      </c>
      <c r="H18" s="96">
        <v>60000</v>
      </c>
    </row>
    <row r="19" spans="1:8" ht="15.75" x14ac:dyDescent="0.25">
      <c r="A19" s="124" t="s">
        <v>32</v>
      </c>
      <c r="B19" s="124"/>
      <c r="C19" s="124"/>
      <c r="D19" s="124"/>
      <c r="E19" s="124"/>
      <c r="F19" s="124"/>
      <c r="G19" s="124"/>
      <c r="H19" s="124"/>
    </row>
    <row r="20" spans="1:8" ht="18" x14ac:dyDescent="0.25">
      <c r="A20" s="4"/>
      <c r="B20" s="4"/>
      <c r="C20" s="4"/>
      <c r="D20" s="4"/>
      <c r="E20" s="4"/>
      <c r="F20" s="4"/>
      <c r="G20" s="5"/>
      <c r="H20" s="5"/>
    </row>
    <row r="21" spans="1:8" ht="25.5" x14ac:dyDescent="0.25">
      <c r="A21" s="15" t="s">
        <v>5</v>
      </c>
      <c r="B21" s="14" t="s">
        <v>6</v>
      </c>
      <c r="C21" s="14" t="s">
        <v>8</v>
      </c>
      <c r="D21" s="14" t="s">
        <v>95</v>
      </c>
      <c r="E21" s="15" t="s">
        <v>98</v>
      </c>
      <c r="F21" s="15" t="s">
        <v>96</v>
      </c>
      <c r="G21" s="15" t="s">
        <v>88</v>
      </c>
      <c r="H21" s="15" t="s">
        <v>97</v>
      </c>
    </row>
    <row r="22" spans="1:8" x14ac:dyDescent="0.25">
      <c r="A22" s="32"/>
      <c r="B22" s="33"/>
      <c r="C22" s="31" t="s">
        <v>1</v>
      </c>
      <c r="D22" s="111">
        <f>D23+D29</f>
        <v>1405142.5499999998</v>
      </c>
      <c r="E22" s="112">
        <f>E23+E29</f>
        <v>1673173</v>
      </c>
      <c r="F22" s="112">
        <f>F23+F29</f>
        <v>1705288.55</v>
      </c>
      <c r="G22" s="112">
        <f t="shared" ref="G22:H22" si="2">G23+G29</f>
        <v>1705288.55</v>
      </c>
      <c r="H22" s="112">
        <f t="shared" si="2"/>
        <v>1705288.55</v>
      </c>
    </row>
    <row r="23" spans="1:8" ht="15.75" customHeight="1" x14ac:dyDescent="0.25">
      <c r="A23" s="8">
        <v>3</v>
      </c>
      <c r="B23" s="8"/>
      <c r="C23" s="8" t="s">
        <v>9</v>
      </c>
      <c r="D23" s="106">
        <f>D24+D25+D26+D27+D28</f>
        <v>1385197.6099999999</v>
      </c>
      <c r="E23" s="105">
        <f>E24+E25+E26+E27</f>
        <v>1633337</v>
      </c>
      <c r="F23" s="105">
        <f>F24+F25+F26+F27</f>
        <v>1673852.55</v>
      </c>
      <c r="G23" s="105">
        <f t="shared" ref="G23:H23" si="3">G24+G25+G26+G27</f>
        <v>1673852.55</v>
      </c>
      <c r="H23" s="105">
        <f t="shared" si="3"/>
        <v>1673852.55</v>
      </c>
    </row>
    <row r="24" spans="1:8" ht="15.75" customHeight="1" x14ac:dyDescent="0.25">
      <c r="A24" s="8"/>
      <c r="B24" s="12">
        <v>31</v>
      </c>
      <c r="C24" s="12" t="s">
        <v>10</v>
      </c>
      <c r="D24" s="113">
        <v>1118114.3</v>
      </c>
      <c r="E24" s="87">
        <v>1333000</v>
      </c>
      <c r="F24" s="87">
        <v>1383000</v>
      </c>
      <c r="G24" s="87">
        <v>1383000</v>
      </c>
      <c r="H24" s="87">
        <v>1383000</v>
      </c>
    </row>
    <row r="25" spans="1:8" x14ac:dyDescent="0.25">
      <c r="A25" s="9"/>
      <c r="B25" s="9">
        <v>32</v>
      </c>
      <c r="C25" s="9" t="s">
        <v>18</v>
      </c>
      <c r="D25" s="113">
        <v>235360.44</v>
      </c>
      <c r="E25" s="87">
        <v>264439</v>
      </c>
      <c r="F25" s="87">
        <v>255304.55</v>
      </c>
      <c r="G25" s="87">
        <v>255304.55</v>
      </c>
      <c r="H25" s="87">
        <v>255304.55</v>
      </c>
    </row>
    <row r="26" spans="1:8" x14ac:dyDescent="0.25">
      <c r="A26" s="9"/>
      <c r="B26" s="9">
        <v>34</v>
      </c>
      <c r="C26" s="10" t="s">
        <v>55</v>
      </c>
      <c r="D26" s="113">
        <v>398</v>
      </c>
      <c r="E26" s="87">
        <v>398</v>
      </c>
      <c r="F26" s="87">
        <v>48</v>
      </c>
      <c r="G26" s="87">
        <v>48</v>
      </c>
      <c r="H26" s="87">
        <v>48</v>
      </c>
    </row>
    <row r="27" spans="1:8" x14ac:dyDescent="0.25">
      <c r="A27" s="9"/>
      <c r="B27" s="9">
        <v>37</v>
      </c>
      <c r="C27" s="10" t="s">
        <v>56</v>
      </c>
      <c r="D27" s="113">
        <v>30955.7</v>
      </c>
      <c r="E27" s="87">
        <v>35500</v>
      </c>
      <c r="F27" s="87">
        <v>35500</v>
      </c>
      <c r="G27" s="87">
        <v>35500</v>
      </c>
      <c r="H27" s="87">
        <v>35500</v>
      </c>
    </row>
    <row r="28" spans="1:8" x14ac:dyDescent="0.25">
      <c r="A28" s="9"/>
      <c r="B28" s="9">
        <v>38</v>
      </c>
      <c r="C28" s="10" t="s">
        <v>91</v>
      </c>
      <c r="D28" s="113">
        <v>369.17</v>
      </c>
      <c r="E28" s="87">
        <v>0</v>
      </c>
      <c r="F28" s="87">
        <v>0</v>
      </c>
      <c r="G28" s="87">
        <v>0</v>
      </c>
      <c r="H28" s="87">
        <v>0</v>
      </c>
    </row>
    <row r="29" spans="1:8" x14ac:dyDescent="0.25">
      <c r="A29" s="11">
        <v>4</v>
      </c>
      <c r="B29" s="11"/>
      <c r="C29" s="19" t="s">
        <v>11</v>
      </c>
      <c r="D29" s="105">
        <f>D30+D31</f>
        <v>19944.939999999999</v>
      </c>
      <c r="E29" s="105">
        <v>39836</v>
      </c>
      <c r="F29" s="105">
        <v>31436</v>
      </c>
      <c r="G29" s="105">
        <v>31436</v>
      </c>
      <c r="H29" s="105">
        <v>31436</v>
      </c>
    </row>
    <row r="30" spans="1:8" ht="25.5" x14ac:dyDescent="0.25">
      <c r="A30" s="12"/>
      <c r="B30" s="12">
        <v>42</v>
      </c>
      <c r="C30" s="20" t="s">
        <v>23</v>
      </c>
      <c r="D30" s="87">
        <v>19944.939999999999</v>
      </c>
      <c r="E30" s="87">
        <v>39836</v>
      </c>
      <c r="F30" s="87">
        <v>31436</v>
      </c>
      <c r="G30" s="87">
        <v>31436</v>
      </c>
      <c r="H30" s="87">
        <v>31436</v>
      </c>
    </row>
    <row r="31" spans="1:8" x14ac:dyDescent="0.25">
      <c r="A31" s="54"/>
      <c r="B31" s="79">
        <v>45</v>
      </c>
      <c r="C31" s="80" t="s">
        <v>92</v>
      </c>
      <c r="D31" s="96">
        <v>0</v>
      </c>
      <c r="E31" s="96">
        <v>0</v>
      </c>
      <c r="F31" s="96">
        <v>0</v>
      </c>
      <c r="G31" s="96">
        <v>0</v>
      </c>
      <c r="H31" s="96">
        <v>0</v>
      </c>
    </row>
  </sheetData>
  <mergeCells count="5">
    <mergeCell ref="A19:H19"/>
    <mergeCell ref="A3:H3"/>
    <mergeCell ref="A5:H5"/>
    <mergeCell ref="A7:H7"/>
    <mergeCell ref="A1:J1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workbookViewId="0">
      <selection activeCell="A23" sqref="A23"/>
    </sheetView>
  </sheetViews>
  <sheetFormatPr defaultRowHeight="15" x14ac:dyDescent="0.25"/>
  <cols>
    <col min="1" max="6" width="25.28515625" customWidth="1"/>
  </cols>
  <sheetData>
    <row r="1" spans="1:10" ht="42" customHeight="1" x14ac:dyDescent="0.25">
      <c r="A1" s="124" t="s">
        <v>99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customHeight="1" x14ac:dyDescent="0.25">
      <c r="A3" s="124" t="s">
        <v>15</v>
      </c>
      <c r="B3" s="124"/>
      <c r="C3" s="124"/>
      <c r="D3" s="124"/>
      <c r="E3" s="124"/>
      <c r="F3" s="124"/>
    </row>
    <row r="4" spans="1:10" ht="18" x14ac:dyDescent="0.25">
      <c r="B4" s="4"/>
      <c r="C4" s="4"/>
      <c r="D4" s="4"/>
      <c r="E4" s="5"/>
      <c r="F4" s="5"/>
    </row>
    <row r="5" spans="1:10" ht="18" customHeight="1" x14ac:dyDescent="0.25">
      <c r="A5" s="124" t="s">
        <v>4</v>
      </c>
      <c r="B5" s="124"/>
      <c r="C5" s="124"/>
      <c r="D5" s="124"/>
      <c r="E5" s="124"/>
      <c r="F5" s="124"/>
    </row>
    <row r="6" spans="1:10" ht="18" x14ac:dyDescent="0.25">
      <c r="A6" s="4"/>
      <c r="B6" s="4"/>
      <c r="C6" s="4"/>
      <c r="D6" s="4"/>
      <c r="E6" s="5"/>
      <c r="F6" s="5"/>
    </row>
    <row r="7" spans="1:10" ht="15.75" customHeight="1" x14ac:dyDescent="0.25">
      <c r="A7" s="124" t="s">
        <v>33</v>
      </c>
      <c r="B7" s="124"/>
      <c r="C7" s="124"/>
      <c r="D7" s="124"/>
      <c r="E7" s="124"/>
      <c r="F7" s="124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5" t="s">
        <v>35</v>
      </c>
      <c r="B9" s="14" t="s">
        <v>95</v>
      </c>
      <c r="C9" s="15" t="s">
        <v>98</v>
      </c>
      <c r="D9" s="15" t="s">
        <v>96</v>
      </c>
      <c r="E9" s="15" t="s">
        <v>88</v>
      </c>
      <c r="F9" s="15" t="s">
        <v>97</v>
      </c>
    </row>
    <row r="10" spans="1:10" x14ac:dyDescent="0.25">
      <c r="A10" s="34" t="s">
        <v>0</v>
      </c>
      <c r="B10" s="111">
        <f>B11+B14+B16+B18+B20+B15</f>
        <v>1407056.38</v>
      </c>
      <c r="C10" s="114">
        <f>C11+C14+C16+C18+C20+C22</f>
        <v>1673173</v>
      </c>
      <c r="D10" s="114">
        <f>D11+D14++D16+D18+D20+D22</f>
        <v>1705288.55</v>
      </c>
      <c r="E10" s="114">
        <f t="shared" ref="E10:F10" si="0">E11+E14++E16+E18+E20+E22</f>
        <v>1705288.55</v>
      </c>
      <c r="F10" s="114">
        <f t="shared" si="0"/>
        <v>1705288.55</v>
      </c>
    </row>
    <row r="11" spans="1:10" x14ac:dyDescent="0.25">
      <c r="A11" s="19" t="s">
        <v>39</v>
      </c>
      <c r="B11" s="106">
        <f>B12+B13</f>
        <v>119795.71</v>
      </c>
      <c r="C11" s="105">
        <f>C12+C13</f>
        <v>90477</v>
      </c>
      <c r="D11" s="105">
        <f>D12+D13</f>
        <v>98152.55</v>
      </c>
      <c r="E11" s="105">
        <f t="shared" ref="E11" si="1">E12+E13</f>
        <v>98152.55</v>
      </c>
      <c r="F11" s="105">
        <f t="shared" ref="F11" si="2">F12+F13</f>
        <v>98152.55</v>
      </c>
    </row>
    <row r="12" spans="1:10" x14ac:dyDescent="0.25">
      <c r="A12" s="10" t="s">
        <v>40</v>
      </c>
      <c r="B12" s="103">
        <v>69816.960000000006</v>
      </c>
      <c r="C12" s="87">
        <v>31126</v>
      </c>
      <c r="D12" s="87">
        <v>52423</v>
      </c>
      <c r="E12" s="87">
        <v>52423</v>
      </c>
      <c r="F12" s="87">
        <v>52423</v>
      </c>
    </row>
    <row r="13" spans="1:10" x14ac:dyDescent="0.25">
      <c r="A13" s="9" t="s">
        <v>57</v>
      </c>
      <c r="B13" s="113">
        <v>49978.75</v>
      </c>
      <c r="C13" s="87">
        <v>59351</v>
      </c>
      <c r="D13" s="87">
        <v>45729.55</v>
      </c>
      <c r="E13" s="87">
        <v>45729.55</v>
      </c>
      <c r="F13" s="87">
        <v>45729.55</v>
      </c>
    </row>
    <row r="14" spans="1:10" x14ac:dyDescent="0.25">
      <c r="A14" s="21" t="s">
        <v>41</v>
      </c>
      <c r="B14" s="106">
        <v>0</v>
      </c>
      <c r="C14" s="105">
        <v>800</v>
      </c>
      <c r="D14" s="105">
        <v>1000</v>
      </c>
      <c r="E14" s="105">
        <v>1000</v>
      </c>
      <c r="F14" s="105">
        <v>1000</v>
      </c>
    </row>
    <row r="15" spans="1:10" x14ac:dyDescent="0.25">
      <c r="A15" s="9" t="s">
        <v>58</v>
      </c>
      <c r="B15" s="113">
        <v>35.75</v>
      </c>
      <c r="C15" s="87">
        <v>800</v>
      </c>
      <c r="D15" s="87">
        <v>1000</v>
      </c>
      <c r="E15" s="87">
        <v>1000</v>
      </c>
      <c r="F15" s="87">
        <v>1000</v>
      </c>
    </row>
    <row r="16" spans="1:10" ht="25.5" x14ac:dyDescent="0.25">
      <c r="A16" s="8" t="s">
        <v>37</v>
      </c>
      <c r="B16" s="106">
        <v>4401</v>
      </c>
      <c r="C16" s="105">
        <v>9000</v>
      </c>
      <c r="D16" s="115">
        <v>7000</v>
      </c>
      <c r="E16" s="115">
        <v>7000</v>
      </c>
      <c r="F16" s="115">
        <v>7000</v>
      </c>
    </row>
    <row r="17" spans="1:8" ht="25.5" x14ac:dyDescent="0.25">
      <c r="A17" s="13" t="s">
        <v>38</v>
      </c>
      <c r="B17" s="113">
        <v>4401</v>
      </c>
      <c r="C17" s="87">
        <v>9000</v>
      </c>
      <c r="D17" s="96">
        <v>7000</v>
      </c>
      <c r="E17" s="96">
        <v>7000</v>
      </c>
      <c r="F17" s="96">
        <v>7000</v>
      </c>
    </row>
    <row r="18" spans="1:8" x14ac:dyDescent="0.25">
      <c r="A18" s="34" t="s">
        <v>36</v>
      </c>
      <c r="B18" s="106">
        <v>1282150.54</v>
      </c>
      <c r="C18" s="105">
        <v>1570796</v>
      </c>
      <c r="D18" s="115">
        <v>1537236</v>
      </c>
      <c r="E18" s="115">
        <v>1537236</v>
      </c>
      <c r="F18" s="115">
        <v>1537236</v>
      </c>
    </row>
    <row r="19" spans="1:8" x14ac:dyDescent="0.25">
      <c r="A19" s="10" t="s">
        <v>115</v>
      </c>
      <c r="B19" s="113">
        <v>1282150.54</v>
      </c>
      <c r="C19" s="87">
        <v>1570796</v>
      </c>
      <c r="D19" s="96">
        <v>1537236</v>
      </c>
      <c r="E19" s="96">
        <v>1537236</v>
      </c>
      <c r="F19" s="96">
        <v>1537236</v>
      </c>
    </row>
    <row r="20" spans="1:8" x14ac:dyDescent="0.25">
      <c r="A20" s="10" t="s">
        <v>60</v>
      </c>
      <c r="B20" s="105">
        <v>673.38</v>
      </c>
      <c r="C20" s="105">
        <v>1900</v>
      </c>
      <c r="D20" s="115">
        <v>1900</v>
      </c>
      <c r="E20" s="115">
        <v>1900</v>
      </c>
      <c r="F20" s="115">
        <v>1900</v>
      </c>
    </row>
    <row r="21" spans="1:8" x14ac:dyDescent="0.25">
      <c r="A21" s="10" t="s">
        <v>59</v>
      </c>
      <c r="B21" s="87">
        <v>673.38</v>
      </c>
      <c r="C21" s="87">
        <v>1900</v>
      </c>
      <c r="D21" s="96">
        <v>1900</v>
      </c>
      <c r="E21" s="96">
        <v>1900</v>
      </c>
      <c r="F21" s="96">
        <v>1900</v>
      </c>
      <c r="G21" s="66"/>
    </row>
    <row r="22" spans="1:8" x14ac:dyDescent="0.25">
      <c r="A22" s="8" t="s">
        <v>85</v>
      </c>
      <c r="B22" s="105">
        <v>0</v>
      </c>
      <c r="C22" s="115">
        <v>200</v>
      </c>
      <c r="D22" s="115">
        <v>60000</v>
      </c>
      <c r="E22" s="115">
        <v>60000</v>
      </c>
      <c r="F22" s="115">
        <v>60000</v>
      </c>
      <c r="G22" s="67"/>
      <c r="H22" s="67"/>
    </row>
    <row r="23" spans="1:8" x14ac:dyDescent="0.25">
      <c r="A23" s="12" t="s">
        <v>86</v>
      </c>
      <c r="B23" s="87">
        <v>0</v>
      </c>
      <c r="C23" s="96">
        <v>200</v>
      </c>
      <c r="D23" s="96">
        <v>60000</v>
      </c>
      <c r="E23" s="96">
        <v>60000</v>
      </c>
      <c r="F23" s="96">
        <v>60000</v>
      </c>
    </row>
    <row r="25" spans="1:8" ht="15.75" customHeight="1" x14ac:dyDescent="0.25">
      <c r="A25" s="124" t="s">
        <v>34</v>
      </c>
      <c r="B25" s="124"/>
      <c r="C25" s="124"/>
      <c r="D25" s="124"/>
      <c r="E25" s="124"/>
      <c r="F25" s="124"/>
    </row>
    <row r="26" spans="1:8" ht="18" x14ac:dyDescent="0.25">
      <c r="A26" s="4"/>
      <c r="B26" s="4"/>
      <c r="C26" s="4"/>
      <c r="D26" s="4"/>
      <c r="E26" s="5"/>
      <c r="F26" s="5"/>
    </row>
    <row r="27" spans="1:8" ht="25.5" x14ac:dyDescent="0.25">
      <c r="A27" s="15" t="s">
        <v>35</v>
      </c>
      <c r="B27" s="14" t="s">
        <v>95</v>
      </c>
      <c r="C27" s="15" t="s">
        <v>98</v>
      </c>
      <c r="D27" s="15" t="s">
        <v>96</v>
      </c>
      <c r="E27" s="15" t="s">
        <v>88</v>
      </c>
      <c r="F27" s="15" t="s">
        <v>97</v>
      </c>
    </row>
    <row r="28" spans="1:8" x14ac:dyDescent="0.25">
      <c r="A28" s="34" t="s">
        <v>1</v>
      </c>
      <c r="B28" s="111">
        <f>B29+B34+B36+B38</f>
        <v>1405142.5499999998</v>
      </c>
      <c r="C28" s="114">
        <f>C29+C32+C34+C36+C38</f>
        <v>1673173</v>
      </c>
      <c r="D28" s="114">
        <f>D29+D32++D34+D36+D38</f>
        <v>1705288.55</v>
      </c>
      <c r="E28" s="114">
        <f t="shared" ref="E28:F28" si="3">E29+E32++E34+E36+E38</f>
        <v>1705288.55</v>
      </c>
      <c r="F28" s="114">
        <f t="shared" si="3"/>
        <v>1705288.55</v>
      </c>
    </row>
    <row r="29" spans="1:8" ht="15.75" customHeight="1" x14ac:dyDescent="0.25">
      <c r="A29" s="19" t="s">
        <v>39</v>
      </c>
      <c r="B29" s="106">
        <f>B30+B31</f>
        <v>87930.209999999992</v>
      </c>
      <c r="C29" s="105">
        <f>C30+C31</f>
        <v>90477</v>
      </c>
      <c r="D29" s="105">
        <f>D30+D31</f>
        <v>98152.55</v>
      </c>
      <c r="E29" s="105">
        <f t="shared" ref="E29:F29" si="4">E30+E31</f>
        <v>98152.55</v>
      </c>
      <c r="F29" s="105">
        <f t="shared" si="4"/>
        <v>98152.55</v>
      </c>
    </row>
    <row r="30" spans="1:8" x14ac:dyDescent="0.25">
      <c r="A30" s="10" t="s">
        <v>40</v>
      </c>
      <c r="B30" s="103">
        <v>37951.46</v>
      </c>
      <c r="C30" s="87">
        <v>31126</v>
      </c>
      <c r="D30" s="87">
        <v>52423</v>
      </c>
      <c r="E30" s="87">
        <v>52423</v>
      </c>
      <c r="F30" s="87">
        <v>52423</v>
      </c>
    </row>
    <row r="31" spans="1:8" x14ac:dyDescent="0.25">
      <c r="A31" s="9" t="s">
        <v>57</v>
      </c>
      <c r="B31" s="113">
        <v>49978.75</v>
      </c>
      <c r="C31" s="87">
        <v>59351</v>
      </c>
      <c r="D31" s="87">
        <v>45729.55</v>
      </c>
      <c r="E31" s="87">
        <v>45729.55</v>
      </c>
      <c r="F31" s="87">
        <v>45729.55</v>
      </c>
    </row>
    <row r="32" spans="1:8" x14ac:dyDescent="0.25">
      <c r="A32" s="19" t="s">
        <v>41</v>
      </c>
      <c r="B32" s="113">
        <v>0</v>
      </c>
      <c r="C32" s="105">
        <v>1000</v>
      </c>
      <c r="D32" s="105">
        <v>1000</v>
      </c>
      <c r="E32" s="105">
        <v>1000</v>
      </c>
      <c r="F32" s="105">
        <v>1000</v>
      </c>
    </row>
    <row r="33" spans="1:6" x14ac:dyDescent="0.25">
      <c r="A33" s="10" t="s">
        <v>42</v>
      </c>
      <c r="B33" s="113">
        <v>0</v>
      </c>
      <c r="C33" s="87">
        <v>1000</v>
      </c>
      <c r="D33" s="87">
        <v>1000</v>
      </c>
      <c r="E33" s="87">
        <v>1000</v>
      </c>
      <c r="F33" s="87">
        <v>1000</v>
      </c>
    </row>
    <row r="34" spans="1:6" ht="25.5" x14ac:dyDescent="0.25">
      <c r="A34" s="8" t="s">
        <v>37</v>
      </c>
      <c r="B34" s="106">
        <v>4571</v>
      </c>
      <c r="C34" s="105">
        <v>9000</v>
      </c>
      <c r="D34" s="115">
        <v>7000</v>
      </c>
      <c r="E34" s="115">
        <v>7000</v>
      </c>
      <c r="F34" s="115">
        <v>7000</v>
      </c>
    </row>
    <row r="35" spans="1:6" ht="25.5" x14ac:dyDescent="0.25">
      <c r="A35" s="13" t="s">
        <v>38</v>
      </c>
      <c r="B35" s="113">
        <v>4571</v>
      </c>
      <c r="C35" s="87">
        <v>9000</v>
      </c>
      <c r="D35" s="96">
        <v>7000</v>
      </c>
      <c r="E35" s="96">
        <v>7000</v>
      </c>
      <c r="F35" s="96">
        <v>7000</v>
      </c>
    </row>
    <row r="36" spans="1:6" x14ac:dyDescent="0.25">
      <c r="A36" s="34" t="s">
        <v>36</v>
      </c>
      <c r="B36" s="106">
        <v>1311771.6299999999</v>
      </c>
      <c r="C36" s="105">
        <v>1570796</v>
      </c>
      <c r="D36" s="115">
        <v>1597236</v>
      </c>
      <c r="E36" s="115">
        <v>1597236</v>
      </c>
      <c r="F36" s="115">
        <v>1597236</v>
      </c>
    </row>
    <row r="37" spans="1:6" x14ac:dyDescent="0.25">
      <c r="A37" s="10" t="s">
        <v>115</v>
      </c>
      <c r="B37" s="113">
        <v>1311771.6299999999</v>
      </c>
      <c r="C37" s="87">
        <v>1570796</v>
      </c>
      <c r="D37" s="96">
        <v>1597236</v>
      </c>
      <c r="E37" s="96">
        <v>1597236</v>
      </c>
      <c r="F37" s="96">
        <v>1597236</v>
      </c>
    </row>
    <row r="38" spans="1:6" x14ac:dyDescent="0.25">
      <c r="A38" s="10" t="s">
        <v>60</v>
      </c>
      <c r="B38" s="105">
        <v>869.71</v>
      </c>
      <c r="C38" s="105">
        <v>1900</v>
      </c>
      <c r="D38" s="115">
        <v>1900</v>
      </c>
      <c r="E38" s="115">
        <v>1900</v>
      </c>
      <c r="F38" s="115">
        <v>1900</v>
      </c>
    </row>
    <row r="39" spans="1:6" x14ac:dyDescent="0.25">
      <c r="A39" s="10" t="s">
        <v>59</v>
      </c>
      <c r="B39" s="87">
        <v>869.71</v>
      </c>
      <c r="C39" s="87">
        <v>1900</v>
      </c>
      <c r="D39" s="96">
        <v>1900</v>
      </c>
      <c r="E39" s="96">
        <v>1900</v>
      </c>
      <c r="F39" s="96">
        <v>1900</v>
      </c>
    </row>
  </sheetData>
  <mergeCells count="5">
    <mergeCell ref="A3:F3"/>
    <mergeCell ref="A5:F5"/>
    <mergeCell ref="A7:F7"/>
    <mergeCell ref="A25:F25"/>
    <mergeCell ref="A1:J1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5"/>
  <sheetViews>
    <sheetView workbookViewId="0">
      <selection activeCell="D10" sqref="D10:F1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0" ht="42" customHeight="1" x14ac:dyDescent="0.25">
      <c r="A1" s="124" t="s">
        <v>100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24" t="s">
        <v>15</v>
      </c>
      <c r="B3" s="124"/>
      <c r="C3" s="124"/>
      <c r="D3" s="124"/>
      <c r="E3" s="125"/>
      <c r="F3" s="125"/>
    </row>
    <row r="4" spans="1:10" ht="18" x14ac:dyDescent="0.25">
      <c r="A4" s="4"/>
      <c r="B4" s="4"/>
      <c r="C4" s="4"/>
      <c r="D4" s="4"/>
      <c r="E4" s="5"/>
      <c r="F4" s="5"/>
    </row>
    <row r="5" spans="1:10" ht="18" customHeight="1" x14ac:dyDescent="0.25">
      <c r="A5" s="124" t="s">
        <v>4</v>
      </c>
      <c r="B5" s="126"/>
      <c r="C5" s="126"/>
      <c r="D5" s="126"/>
      <c r="E5" s="126"/>
      <c r="F5" s="126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24" t="s">
        <v>12</v>
      </c>
      <c r="B7" s="144"/>
      <c r="C7" s="144"/>
      <c r="D7" s="144"/>
      <c r="E7" s="144"/>
      <c r="F7" s="144"/>
    </row>
    <row r="8" spans="1:10" ht="18" x14ac:dyDescent="0.25">
      <c r="A8" s="4"/>
      <c r="B8" s="4"/>
      <c r="C8" s="4"/>
      <c r="D8" s="4"/>
      <c r="E8" s="5"/>
      <c r="F8" s="5"/>
    </row>
    <row r="9" spans="1:10" ht="25.5" x14ac:dyDescent="0.25">
      <c r="A9" s="15" t="s">
        <v>35</v>
      </c>
      <c r="B9" s="14" t="s">
        <v>95</v>
      </c>
      <c r="C9" s="15" t="s">
        <v>98</v>
      </c>
      <c r="D9" s="15" t="s">
        <v>96</v>
      </c>
      <c r="E9" s="15" t="s">
        <v>88</v>
      </c>
      <c r="F9" s="15" t="s">
        <v>97</v>
      </c>
    </row>
    <row r="10" spans="1:10" ht="15.75" customHeight="1" x14ac:dyDescent="0.25">
      <c r="A10" s="8" t="s">
        <v>13</v>
      </c>
      <c r="B10" s="105">
        <v>1405142.55</v>
      </c>
      <c r="C10" s="105">
        <v>1673173</v>
      </c>
      <c r="D10" s="105">
        <v>1705288.55</v>
      </c>
      <c r="E10" s="105">
        <v>1705288.55</v>
      </c>
      <c r="F10" s="105">
        <v>1705288.55</v>
      </c>
    </row>
    <row r="11" spans="1:10" ht="15.75" customHeight="1" x14ac:dyDescent="0.25">
      <c r="A11" s="8" t="s">
        <v>61</v>
      </c>
      <c r="B11" s="105">
        <v>1405142.55</v>
      </c>
      <c r="C11" s="105">
        <v>1673173</v>
      </c>
      <c r="D11" s="105">
        <v>1705288.55</v>
      </c>
      <c r="E11" s="105">
        <v>1705288.55</v>
      </c>
      <c r="F11" s="105">
        <v>1705288.55</v>
      </c>
    </row>
    <row r="12" spans="1:10" x14ac:dyDescent="0.25">
      <c r="A12" s="13" t="s">
        <v>62</v>
      </c>
      <c r="B12" s="87">
        <f>B11-B13</f>
        <v>1342605.61</v>
      </c>
      <c r="C12" s="87">
        <v>1601673</v>
      </c>
      <c r="D12" s="87">
        <f>D11-D13</f>
        <v>1635788.55</v>
      </c>
      <c r="E12" s="87">
        <f t="shared" ref="E12:F12" si="0">E11-E13</f>
        <v>1635788.55</v>
      </c>
      <c r="F12" s="87">
        <f t="shared" si="0"/>
        <v>1635788.55</v>
      </c>
    </row>
    <row r="13" spans="1:10" x14ac:dyDescent="0.25">
      <c r="A13" s="13" t="s">
        <v>63</v>
      </c>
      <c r="B13" s="87">
        <v>62536.94</v>
      </c>
      <c r="C13" s="87">
        <v>71500</v>
      </c>
      <c r="D13" s="87">
        <v>69500</v>
      </c>
      <c r="E13" s="87">
        <v>69500</v>
      </c>
      <c r="F13" s="87">
        <v>69500</v>
      </c>
    </row>
    <row r="14" spans="1:10" x14ac:dyDescent="0.25">
      <c r="A14" s="57"/>
      <c r="B14" s="55"/>
      <c r="C14" s="55"/>
      <c r="D14" s="55"/>
      <c r="E14" s="55"/>
      <c r="F14" s="56"/>
    </row>
    <row r="15" spans="1:10" x14ac:dyDescent="0.25">
      <c r="A15" s="58"/>
      <c r="B15" s="55"/>
      <c r="C15" s="55"/>
      <c r="D15" s="55"/>
      <c r="E15" s="55"/>
      <c r="F15" s="56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89"/>
  <sheetViews>
    <sheetView tabSelected="1" topLeftCell="A22" workbookViewId="0">
      <selection activeCell="A49" sqref="A49:C49"/>
    </sheetView>
  </sheetViews>
  <sheetFormatPr defaultRowHeight="15" x14ac:dyDescent="0.25"/>
  <cols>
    <col min="1" max="1" width="8.140625" bestFit="1" customWidth="1"/>
    <col min="2" max="2" width="8.42578125" bestFit="1" customWidth="1"/>
    <col min="3" max="3" width="8.7109375" customWidth="1"/>
    <col min="4" max="4" width="30" customWidth="1"/>
    <col min="5" max="5" width="28.42578125" customWidth="1"/>
    <col min="6" max="9" width="25.28515625" customWidth="1"/>
    <col min="12" max="13" width="11.7109375" bestFit="1" customWidth="1"/>
    <col min="14" max="14" width="10" customWidth="1"/>
  </cols>
  <sheetData>
    <row r="1" spans="1:10" ht="42" customHeight="1" x14ac:dyDescent="0.25">
      <c r="A1" s="124" t="s">
        <v>100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25">
      <c r="A3" s="124" t="s">
        <v>14</v>
      </c>
      <c r="B3" s="126"/>
      <c r="C3" s="126"/>
      <c r="D3" s="126"/>
      <c r="E3" s="126"/>
      <c r="F3" s="126"/>
      <c r="G3" s="126"/>
      <c r="H3" s="126"/>
      <c r="I3" s="126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25.5" x14ac:dyDescent="0.25">
      <c r="A5" s="169" t="s">
        <v>16</v>
      </c>
      <c r="B5" s="170"/>
      <c r="C5" s="171"/>
      <c r="D5" s="14" t="s">
        <v>17</v>
      </c>
      <c r="E5" s="14" t="s">
        <v>95</v>
      </c>
      <c r="F5" s="15" t="s">
        <v>87</v>
      </c>
      <c r="G5" s="15" t="s">
        <v>96</v>
      </c>
      <c r="H5" s="15" t="s">
        <v>88</v>
      </c>
      <c r="I5" s="15" t="s">
        <v>97</v>
      </c>
    </row>
    <row r="6" spans="1:10" ht="25.5" x14ac:dyDescent="0.25">
      <c r="A6" s="163">
        <v>1001</v>
      </c>
      <c r="B6" s="164"/>
      <c r="C6" s="165"/>
      <c r="D6" s="78" t="s">
        <v>64</v>
      </c>
      <c r="E6" s="82">
        <f>E7+E11+E21+E58+E62+E71</f>
        <v>1405142.5499999998</v>
      </c>
      <c r="F6" s="83">
        <f>F7+F11+F21+F58+F62+F71</f>
        <v>1673173</v>
      </c>
      <c r="G6" s="83">
        <f>G7+G11+G21+G58+G62+G71</f>
        <v>1705288.55</v>
      </c>
      <c r="H6" s="83">
        <f>H7+H11+H21+H58+H62+H71</f>
        <v>1705288.55</v>
      </c>
      <c r="I6" s="83">
        <f>I7+I11+I21+I58+I62+I71</f>
        <v>1705288.55</v>
      </c>
      <c r="J6" s="103"/>
    </row>
    <row r="7" spans="1:10" ht="25.5" x14ac:dyDescent="0.25">
      <c r="A7" s="166" t="s">
        <v>65</v>
      </c>
      <c r="B7" s="172"/>
      <c r="C7" s="173"/>
      <c r="D7" s="75" t="s">
        <v>66</v>
      </c>
      <c r="E7" s="84">
        <v>2339.2399999999998</v>
      </c>
      <c r="F7" s="85">
        <v>2753</v>
      </c>
      <c r="G7" s="85">
        <v>2700</v>
      </c>
      <c r="H7" s="85">
        <v>2700</v>
      </c>
      <c r="I7" s="85">
        <v>2700</v>
      </c>
      <c r="J7" s="103"/>
    </row>
    <row r="8" spans="1:10" x14ac:dyDescent="0.25">
      <c r="A8" s="174" t="s">
        <v>67</v>
      </c>
      <c r="B8" s="175"/>
      <c r="C8" s="176"/>
      <c r="D8" s="10" t="s">
        <v>68</v>
      </c>
      <c r="E8" s="86">
        <v>2339.2399999999998</v>
      </c>
      <c r="F8" s="87">
        <v>2753</v>
      </c>
      <c r="G8" s="87">
        <v>2700</v>
      </c>
      <c r="H8" s="87">
        <v>2700</v>
      </c>
      <c r="I8" s="87">
        <v>2700</v>
      </c>
      <c r="J8" s="103"/>
    </row>
    <row r="9" spans="1:10" x14ac:dyDescent="0.25">
      <c r="A9" s="145">
        <v>3</v>
      </c>
      <c r="B9" s="146"/>
      <c r="C9" s="147"/>
      <c r="D9" s="61" t="s">
        <v>9</v>
      </c>
      <c r="E9" s="86">
        <v>2339.2399999999998</v>
      </c>
      <c r="F9" s="87">
        <v>2753</v>
      </c>
      <c r="G9" s="87">
        <v>2700</v>
      </c>
      <c r="H9" s="87">
        <v>2700</v>
      </c>
      <c r="I9" s="87">
        <v>2700</v>
      </c>
      <c r="J9" s="103"/>
    </row>
    <row r="10" spans="1:10" x14ac:dyDescent="0.25">
      <c r="A10" s="151">
        <v>32</v>
      </c>
      <c r="B10" s="152"/>
      <c r="C10" s="153"/>
      <c r="D10" s="61" t="s">
        <v>18</v>
      </c>
      <c r="E10" s="86">
        <v>2339.2399999999998</v>
      </c>
      <c r="F10" s="87">
        <v>2753</v>
      </c>
      <c r="G10" s="87">
        <v>2700</v>
      </c>
      <c r="H10" s="87">
        <v>2700</v>
      </c>
      <c r="I10" s="87">
        <v>2700</v>
      </c>
      <c r="J10" s="103"/>
    </row>
    <row r="11" spans="1:10" x14ac:dyDescent="0.25">
      <c r="A11" s="166" t="s">
        <v>69</v>
      </c>
      <c r="B11" s="167"/>
      <c r="C11" s="168"/>
      <c r="D11" s="75" t="s">
        <v>70</v>
      </c>
      <c r="E11" s="84">
        <f>E12+E15+E18</f>
        <v>62536.939999999995</v>
      </c>
      <c r="F11" s="88">
        <f>F12+F15+F18</f>
        <v>71500</v>
      </c>
      <c r="G11" s="88">
        <f>G12+G15+G18</f>
        <v>69500</v>
      </c>
      <c r="H11" s="88">
        <f t="shared" ref="H11:I11" si="0">H12+H15+H18</f>
        <v>69500</v>
      </c>
      <c r="I11" s="88">
        <f t="shared" si="0"/>
        <v>69500</v>
      </c>
      <c r="J11" s="103"/>
    </row>
    <row r="12" spans="1:10" x14ac:dyDescent="0.25">
      <c r="A12" s="160" t="s">
        <v>71</v>
      </c>
      <c r="B12" s="161"/>
      <c r="C12" s="162"/>
      <c r="D12" s="68" t="s">
        <v>111</v>
      </c>
      <c r="E12" s="90">
        <v>1942</v>
      </c>
      <c r="F12" s="91">
        <v>2000</v>
      </c>
      <c r="G12" s="91">
        <v>0</v>
      </c>
      <c r="H12" s="91">
        <v>0</v>
      </c>
      <c r="I12" s="91">
        <v>0</v>
      </c>
      <c r="J12" s="103"/>
    </row>
    <row r="13" spans="1:10" x14ac:dyDescent="0.25">
      <c r="A13" s="145">
        <v>3</v>
      </c>
      <c r="B13" s="146"/>
      <c r="C13" s="147"/>
      <c r="D13" s="61" t="s">
        <v>9</v>
      </c>
      <c r="E13" s="104">
        <v>1942</v>
      </c>
      <c r="F13" s="87">
        <v>2000</v>
      </c>
      <c r="G13" s="87">
        <v>0</v>
      </c>
      <c r="H13" s="87">
        <v>0</v>
      </c>
      <c r="I13" s="87">
        <v>0</v>
      </c>
      <c r="J13" s="103"/>
    </row>
    <row r="14" spans="1:10" x14ac:dyDescent="0.25">
      <c r="A14" s="151">
        <v>32</v>
      </c>
      <c r="B14" s="152"/>
      <c r="C14" s="153"/>
      <c r="D14" s="61" t="s">
        <v>18</v>
      </c>
      <c r="E14" s="104">
        <v>1942</v>
      </c>
      <c r="F14" s="87">
        <v>2000</v>
      </c>
      <c r="G14" s="87">
        <v>0</v>
      </c>
      <c r="H14" s="87">
        <v>0</v>
      </c>
      <c r="I14" s="87">
        <v>0</v>
      </c>
      <c r="J14" s="103"/>
    </row>
    <row r="15" spans="1:10" ht="25.5" x14ac:dyDescent="0.25">
      <c r="A15" s="157" t="s">
        <v>104</v>
      </c>
      <c r="B15" s="158"/>
      <c r="C15" s="159"/>
      <c r="D15" s="69" t="s">
        <v>72</v>
      </c>
      <c r="E15" s="92">
        <v>2632.7</v>
      </c>
      <c r="F15" s="89">
        <v>4500</v>
      </c>
      <c r="G15" s="89">
        <v>4500</v>
      </c>
      <c r="H15" s="89">
        <v>4500</v>
      </c>
      <c r="I15" s="89">
        <v>4500</v>
      </c>
      <c r="J15" s="103"/>
    </row>
    <row r="16" spans="1:10" x14ac:dyDescent="0.25">
      <c r="A16" s="145">
        <v>3</v>
      </c>
      <c r="B16" s="146"/>
      <c r="C16" s="147"/>
      <c r="D16" s="61" t="s">
        <v>9</v>
      </c>
      <c r="E16" s="86">
        <v>2632.7</v>
      </c>
      <c r="F16" s="87">
        <v>4500</v>
      </c>
      <c r="G16" s="87">
        <v>4500</v>
      </c>
      <c r="H16" s="87">
        <v>4500</v>
      </c>
      <c r="I16" s="87">
        <v>4500</v>
      </c>
      <c r="J16" s="103"/>
    </row>
    <row r="17" spans="1:13" x14ac:dyDescent="0.25">
      <c r="A17" s="151">
        <v>32</v>
      </c>
      <c r="B17" s="152"/>
      <c r="C17" s="153"/>
      <c r="D17" s="61" t="s">
        <v>18</v>
      </c>
      <c r="E17" s="86">
        <v>2632.7</v>
      </c>
      <c r="F17" s="87">
        <v>4500</v>
      </c>
      <c r="G17" s="87">
        <v>4500</v>
      </c>
      <c r="H17" s="87">
        <v>4500</v>
      </c>
      <c r="I17" s="87">
        <v>4500</v>
      </c>
      <c r="J17" s="103"/>
    </row>
    <row r="18" spans="1:13" x14ac:dyDescent="0.25">
      <c r="A18" s="154" t="s">
        <v>105</v>
      </c>
      <c r="B18" s="155"/>
      <c r="C18" s="156"/>
      <c r="D18" s="69" t="s">
        <v>112</v>
      </c>
      <c r="E18" s="92">
        <v>57962.239999999998</v>
      </c>
      <c r="F18" s="89">
        <v>65000</v>
      </c>
      <c r="G18" s="89">
        <v>65000</v>
      </c>
      <c r="H18" s="89">
        <v>65000</v>
      </c>
      <c r="I18" s="89">
        <v>65000</v>
      </c>
      <c r="J18" s="103"/>
    </row>
    <row r="19" spans="1:13" x14ac:dyDescent="0.25">
      <c r="A19" s="145">
        <v>3</v>
      </c>
      <c r="B19" s="146"/>
      <c r="C19" s="147"/>
      <c r="D19" s="61" t="s">
        <v>9</v>
      </c>
      <c r="E19" s="86">
        <v>57962.239999999998</v>
      </c>
      <c r="F19" s="87">
        <v>65000</v>
      </c>
      <c r="G19" s="87">
        <v>65000</v>
      </c>
      <c r="H19" s="87">
        <v>65000</v>
      </c>
      <c r="I19" s="87">
        <v>65000</v>
      </c>
      <c r="J19" s="103"/>
    </row>
    <row r="20" spans="1:13" x14ac:dyDescent="0.25">
      <c r="A20" s="151">
        <v>32</v>
      </c>
      <c r="B20" s="152"/>
      <c r="C20" s="153"/>
      <c r="D20" s="61" t="s">
        <v>18</v>
      </c>
      <c r="E20" s="86">
        <v>57962.239999999998</v>
      </c>
      <c r="F20" s="87">
        <v>65000</v>
      </c>
      <c r="G20" s="87">
        <v>65000</v>
      </c>
      <c r="H20" s="87">
        <v>65000</v>
      </c>
      <c r="I20" s="87">
        <v>65000</v>
      </c>
      <c r="J20" s="103"/>
    </row>
    <row r="21" spans="1:13" x14ac:dyDescent="0.25">
      <c r="A21" s="166" t="s">
        <v>73</v>
      </c>
      <c r="B21" s="167"/>
      <c r="C21" s="168"/>
      <c r="D21" s="75" t="s">
        <v>74</v>
      </c>
      <c r="E21" s="84">
        <f>E25+E34+E37+E46+E49+E53+E22</f>
        <v>1273921.2199999997</v>
      </c>
      <c r="F21" s="93">
        <f>F22+F25+F29+F34+F37+F46+F49+F53</f>
        <v>1503384</v>
      </c>
      <c r="G21" s="93">
        <f>G22+G25+G29+G34+G37+G46+G49+G53</f>
        <v>1499552.55</v>
      </c>
      <c r="H21" s="93">
        <f t="shared" ref="H21:I21" si="1">H22+H25+H29+H34+H37+H46+H49+H53</f>
        <v>1499552.55</v>
      </c>
      <c r="I21" s="93">
        <f t="shared" si="1"/>
        <v>1499552.55</v>
      </c>
      <c r="J21" s="103"/>
    </row>
    <row r="22" spans="1:13" x14ac:dyDescent="0.25">
      <c r="A22" s="148" t="s">
        <v>67</v>
      </c>
      <c r="B22" s="149"/>
      <c r="C22" s="150"/>
      <c r="D22" s="70" t="s">
        <v>68</v>
      </c>
      <c r="E22" s="94">
        <v>11400</v>
      </c>
      <c r="F22" s="95">
        <v>133</v>
      </c>
      <c r="G22" s="95">
        <v>133</v>
      </c>
      <c r="H22" s="95">
        <v>133</v>
      </c>
      <c r="I22" s="95">
        <v>133</v>
      </c>
      <c r="J22" s="103"/>
    </row>
    <row r="23" spans="1:13" x14ac:dyDescent="0.25">
      <c r="A23" s="145">
        <v>3</v>
      </c>
      <c r="B23" s="146"/>
      <c r="C23" s="147"/>
      <c r="D23" s="61" t="s">
        <v>9</v>
      </c>
      <c r="E23" s="86">
        <v>11400</v>
      </c>
      <c r="F23" s="96">
        <v>133</v>
      </c>
      <c r="G23" s="96">
        <v>133</v>
      </c>
      <c r="H23" s="96">
        <v>133</v>
      </c>
      <c r="I23" s="96">
        <v>133</v>
      </c>
      <c r="J23" s="103"/>
    </row>
    <row r="24" spans="1:13" x14ac:dyDescent="0.25">
      <c r="A24" s="151">
        <v>32</v>
      </c>
      <c r="B24" s="152"/>
      <c r="C24" s="153"/>
      <c r="D24" s="61" t="s">
        <v>18</v>
      </c>
      <c r="E24" s="97">
        <v>11400</v>
      </c>
      <c r="F24" s="96">
        <v>133</v>
      </c>
      <c r="G24" s="96">
        <v>133</v>
      </c>
      <c r="H24" s="96">
        <v>133</v>
      </c>
      <c r="I24" s="96">
        <v>133</v>
      </c>
      <c r="J24" s="103"/>
    </row>
    <row r="25" spans="1:13" x14ac:dyDescent="0.25">
      <c r="A25" s="73" t="s">
        <v>75</v>
      </c>
      <c r="B25" s="71"/>
      <c r="C25" s="69"/>
      <c r="D25" s="69" t="s">
        <v>76</v>
      </c>
      <c r="E25" s="98">
        <v>39251.64</v>
      </c>
      <c r="F25" s="95">
        <v>39251</v>
      </c>
      <c r="G25" s="95">
        <v>41019.550000000003</v>
      </c>
      <c r="H25" s="95">
        <v>41019.550000000003</v>
      </c>
      <c r="I25" s="95">
        <v>41019.550000000003</v>
      </c>
      <c r="J25" s="103"/>
    </row>
    <row r="26" spans="1:13" x14ac:dyDescent="0.25">
      <c r="A26" s="145">
        <v>3</v>
      </c>
      <c r="B26" s="146"/>
      <c r="C26" s="147"/>
      <c r="D26" s="61" t="s">
        <v>9</v>
      </c>
      <c r="E26" s="97">
        <f>E27+E28</f>
        <v>39251.64</v>
      </c>
      <c r="F26" s="96">
        <v>39251</v>
      </c>
      <c r="G26" s="96">
        <v>41019.550000000003</v>
      </c>
      <c r="H26" s="96">
        <v>41019.550000000003</v>
      </c>
      <c r="I26" s="96">
        <v>41019.550000000003</v>
      </c>
      <c r="J26" s="103"/>
    </row>
    <row r="27" spans="1:13" x14ac:dyDescent="0.25">
      <c r="A27" s="151">
        <v>32</v>
      </c>
      <c r="B27" s="152"/>
      <c r="C27" s="153"/>
      <c r="D27" s="61" t="s">
        <v>18</v>
      </c>
      <c r="E27" s="97">
        <v>38853.64</v>
      </c>
      <c r="F27" s="96">
        <v>38853</v>
      </c>
      <c r="G27" s="96">
        <v>40971.550000000003</v>
      </c>
      <c r="H27" s="96">
        <v>40971.550000000003</v>
      </c>
      <c r="I27" s="96">
        <v>40971.550000000003</v>
      </c>
      <c r="J27" s="103"/>
      <c r="L27" s="103"/>
      <c r="M27" s="103"/>
    </row>
    <row r="28" spans="1:13" x14ac:dyDescent="0.25">
      <c r="A28" s="59">
        <v>34</v>
      </c>
      <c r="B28" s="60"/>
      <c r="C28" s="61"/>
      <c r="D28" s="61" t="s">
        <v>55</v>
      </c>
      <c r="E28" s="97">
        <v>398</v>
      </c>
      <c r="F28" s="96">
        <v>398</v>
      </c>
      <c r="G28" s="96">
        <v>48</v>
      </c>
      <c r="H28" s="96">
        <v>48</v>
      </c>
      <c r="I28" s="96">
        <v>48</v>
      </c>
      <c r="J28" s="103"/>
    </row>
    <row r="29" spans="1:13" x14ac:dyDescent="0.25">
      <c r="A29" s="74" t="s">
        <v>77</v>
      </c>
      <c r="B29" s="71"/>
      <c r="C29" s="69"/>
      <c r="D29" s="69" t="s">
        <v>114</v>
      </c>
      <c r="E29" s="98">
        <v>0</v>
      </c>
      <c r="F29" s="89">
        <v>1000</v>
      </c>
      <c r="G29" s="89">
        <v>1000</v>
      </c>
      <c r="H29" s="89">
        <v>1000</v>
      </c>
      <c r="I29" s="89">
        <v>1000</v>
      </c>
      <c r="J29" s="103"/>
    </row>
    <row r="30" spans="1:13" x14ac:dyDescent="0.25">
      <c r="A30" s="145">
        <v>3</v>
      </c>
      <c r="B30" s="146"/>
      <c r="C30" s="147"/>
      <c r="D30" s="61" t="s">
        <v>9</v>
      </c>
      <c r="E30" s="97">
        <v>0</v>
      </c>
      <c r="F30" s="87">
        <v>700</v>
      </c>
      <c r="G30" s="87">
        <v>700</v>
      </c>
      <c r="H30" s="87">
        <v>700</v>
      </c>
      <c r="I30" s="87">
        <v>700</v>
      </c>
      <c r="J30" s="103"/>
    </row>
    <row r="31" spans="1:13" x14ac:dyDescent="0.25">
      <c r="A31" s="151">
        <v>32</v>
      </c>
      <c r="B31" s="152"/>
      <c r="C31" s="153"/>
      <c r="D31" s="61" t="s">
        <v>18</v>
      </c>
      <c r="E31" s="97">
        <v>0</v>
      </c>
      <c r="F31" s="87">
        <v>700</v>
      </c>
      <c r="G31" s="87">
        <v>700</v>
      </c>
      <c r="H31" s="87">
        <v>700</v>
      </c>
      <c r="I31" s="87">
        <v>700</v>
      </c>
      <c r="J31" s="103"/>
    </row>
    <row r="32" spans="1:13" ht="25.5" x14ac:dyDescent="0.25">
      <c r="A32" s="60">
        <v>4</v>
      </c>
      <c r="B32" s="146"/>
      <c r="C32" s="143"/>
      <c r="D32" s="61" t="s">
        <v>11</v>
      </c>
      <c r="E32" s="97">
        <v>0</v>
      </c>
      <c r="F32" s="87">
        <v>300</v>
      </c>
      <c r="G32" s="87">
        <v>300</v>
      </c>
      <c r="H32" s="87">
        <v>300</v>
      </c>
      <c r="I32" s="87">
        <v>300</v>
      </c>
      <c r="J32" s="103"/>
    </row>
    <row r="33" spans="1:13" ht="25.5" x14ac:dyDescent="0.25">
      <c r="A33" s="146">
        <v>42</v>
      </c>
      <c r="B33" s="142"/>
      <c r="C33" s="143"/>
      <c r="D33" s="61" t="s">
        <v>23</v>
      </c>
      <c r="E33" s="97">
        <v>0</v>
      </c>
      <c r="F33" s="87">
        <v>300</v>
      </c>
      <c r="G33" s="87">
        <v>300</v>
      </c>
      <c r="H33" s="87">
        <v>300</v>
      </c>
      <c r="I33" s="87">
        <v>300</v>
      </c>
      <c r="J33" s="103"/>
    </row>
    <row r="34" spans="1:13" x14ac:dyDescent="0.25">
      <c r="A34" s="157" t="s">
        <v>71</v>
      </c>
      <c r="B34" s="158"/>
      <c r="C34" s="159"/>
      <c r="D34" s="69" t="s">
        <v>111</v>
      </c>
      <c r="E34" s="98">
        <v>2629</v>
      </c>
      <c r="F34" s="89">
        <v>7000</v>
      </c>
      <c r="G34" s="89">
        <v>7000</v>
      </c>
      <c r="H34" s="89">
        <v>7000</v>
      </c>
      <c r="I34" s="89">
        <v>7000</v>
      </c>
      <c r="J34" s="103"/>
    </row>
    <row r="35" spans="1:13" x14ac:dyDescent="0.25">
      <c r="A35" s="145">
        <v>3</v>
      </c>
      <c r="B35" s="146"/>
      <c r="C35" s="147"/>
      <c r="D35" s="61" t="s">
        <v>9</v>
      </c>
      <c r="E35" s="97">
        <v>2629</v>
      </c>
      <c r="F35" s="87">
        <v>7000</v>
      </c>
      <c r="G35" s="87">
        <v>7000</v>
      </c>
      <c r="H35" s="87">
        <v>7000</v>
      </c>
      <c r="I35" s="87">
        <v>7000</v>
      </c>
      <c r="J35" s="103"/>
    </row>
    <row r="36" spans="1:13" x14ac:dyDescent="0.25">
      <c r="A36" s="151">
        <v>32</v>
      </c>
      <c r="B36" s="152"/>
      <c r="C36" s="153"/>
      <c r="D36" s="61" t="s">
        <v>18</v>
      </c>
      <c r="E36" s="97">
        <v>2629</v>
      </c>
      <c r="F36" s="87">
        <v>7000</v>
      </c>
      <c r="G36" s="87">
        <v>7000</v>
      </c>
      <c r="H36" s="87">
        <v>7000</v>
      </c>
      <c r="I36" s="87">
        <v>7000</v>
      </c>
      <c r="J36" s="103"/>
    </row>
    <row r="37" spans="1:13" x14ac:dyDescent="0.25">
      <c r="A37" s="71" t="s">
        <v>105</v>
      </c>
      <c r="B37" s="71"/>
      <c r="C37" s="69"/>
      <c r="D37" s="69" t="s">
        <v>112</v>
      </c>
      <c r="E37" s="98">
        <f>E38+E44</f>
        <v>1203151.3499999999</v>
      </c>
      <c r="F37" s="95">
        <f>F38+F45</f>
        <v>1426600</v>
      </c>
      <c r="G37" s="95">
        <f>G38+G45</f>
        <v>1421000</v>
      </c>
      <c r="H37" s="95">
        <f t="shared" ref="H37:I37" si="2">H38+H45</f>
        <v>1421000</v>
      </c>
      <c r="I37" s="95">
        <f t="shared" si="2"/>
        <v>1421000</v>
      </c>
      <c r="J37" s="103"/>
    </row>
    <row r="38" spans="1:13" x14ac:dyDescent="0.25">
      <c r="A38" s="145">
        <v>3</v>
      </c>
      <c r="B38" s="146"/>
      <c r="C38" s="147"/>
      <c r="D38" s="61" t="s">
        <v>9</v>
      </c>
      <c r="E38" s="97">
        <v>1188968.9099999999</v>
      </c>
      <c r="F38" s="96">
        <v>1404000</v>
      </c>
      <c r="G38" s="96">
        <f>G39+G40+G42</f>
        <v>1396400</v>
      </c>
      <c r="H38" s="96">
        <f t="shared" ref="H38" si="3">H39+H40+H42</f>
        <v>1396400</v>
      </c>
      <c r="I38" s="96">
        <v>1396400</v>
      </c>
      <c r="J38" s="103"/>
    </row>
    <row r="39" spans="1:13" x14ac:dyDescent="0.25">
      <c r="A39" s="59">
        <v>31</v>
      </c>
      <c r="B39" s="60"/>
      <c r="C39" s="61"/>
      <c r="D39" s="61" t="s">
        <v>10</v>
      </c>
      <c r="E39" s="97">
        <v>1066076.1499999999</v>
      </c>
      <c r="F39" s="96">
        <v>1265000</v>
      </c>
      <c r="G39" s="96">
        <v>1265000</v>
      </c>
      <c r="H39" s="96">
        <v>1265000</v>
      </c>
      <c r="I39" s="96">
        <v>1265000</v>
      </c>
      <c r="J39" s="103"/>
    </row>
    <row r="40" spans="1:13" x14ac:dyDescent="0.25">
      <c r="A40" s="151">
        <v>32</v>
      </c>
      <c r="B40" s="152"/>
      <c r="C40" s="153"/>
      <c r="D40" s="61" t="s">
        <v>18</v>
      </c>
      <c r="E40" s="97">
        <v>91567.89</v>
      </c>
      <c r="F40" s="96">
        <v>104000</v>
      </c>
      <c r="G40" s="96">
        <v>96400</v>
      </c>
      <c r="H40" s="96">
        <v>96400</v>
      </c>
      <c r="I40" s="96">
        <v>104000</v>
      </c>
      <c r="J40" s="103"/>
    </row>
    <row r="41" spans="1:13" x14ac:dyDescent="0.25">
      <c r="A41" s="59">
        <v>34</v>
      </c>
      <c r="B41" s="60"/>
      <c r="C41" s="61"/>
      <c r="D41" s="61" t="s">
        <v>55</v>
      </c>
      <c r="E41" s="97">
        <v>0</v>
      </c>
      <c r="F41" s="96">
        <v>0</v>
      </c>
      <c r="G41" s="96">
        <v>0</v>
      </c>
      <c r="H41" s="96">
        <v>0</v>
      </c>
      <c r="I41" s="96">
        <v>0</v>
      </c>
      <c r="J41" s="103"/>
      <c r="M41" s="103"/>
    </row>
    <row r="42" spans="1:13" x14ac:dyDescent="0.25">
      <c r="A42" s="60">
        <v>37</v>
      </c>
      <c r="B42" s="60"/>
      <c r="C42" s="61"/>
      <c r="D42" s="61" t="s">
        <v>56</v>
      </c>
      <c r="E42" s="97">
        <v>30955.7</v>
      </c>
      <c r="F42" s="96">
        <v>35000</v>
      </c>
      <c r="G42" s="96">
        <v>35000</v>
      </c>
      <c r="H42" s="96">
        <v>35000</v>
      </c>
      <c r="I42" s="96">
        <v>35000</v>
      </c>
      <c r="J42" s="103"/>
    </row>
    <row r="43" spans="1:13" x14ac:dyDescent="0.25">
      <c r="A43" s="60">
        <v>38</v>
      </c>
      <c r="B43" s="60"/>
      <c r="C43" s="61"/>
      <c r="D43" s="61" t="s">
        <v>89</v>
      </c>
      <c r="E43" s="97">
        <v>369.17</v>
      </c>
      <c r="F43" s="96">
        <v>0</v>
      </c>
      <c r="G43" s="96">
        <v>0</v>
      </c>
      <c r="H43" s="96">
        <v>0</v>
      </c>
      <c r="I43" s="96">
        <v>0</v>
      </c>
      <c r="J43" s="103"/>
    </row>
    <row r="44" spans="1:13" ht="25.5" x14ac:dyDescent="0.25">
      <c r="A44" s="60">
        <v>4</v>
      </c>
      <c r="B44" s="60"/>
      <c r="C44" s="61"/>
      <c r="D44" s="61" t="s">
        <v>11</v>
      </c>
      <c r="E44" s="97">
        <v>14182.44</v>
      </c>
      <c r="F44" s="87">
        <v>22600</v>
      </c>
      <c r="G44" s="87">
        <v>24600</v>
      </c>
      <c r="H44" s="87">
        <v>24600</v>
      </c>
      <c r="I44" s="87">
        <v>24600</v>
      </c>
      <c r="J44" s="103"/>
    </row>
    <row r="45" spans="1:13" ht="25.5" x14ac:dyDescent="0.25">
      <c r="A45" s="60">
        <v>42</v>
      </c>
      <c r="B45" s="60"/>
      <c r="C45" s="61"/>
      <c r="D45" s="61" t="s">
        <v>23</v>
      </c>
      <c r="E45" s="97">
        <v>14182.44</v>
      </c>
      <c r="F45" s="87">
        <v>22600</v>
      </c>
      <c r="G45" s="87">
        <v>24600</v>
      </c>
      <c r="H45" s="87">
        <v>24600</v>
      </c>
      <c r="I45" s="87">
        <v>24600</v>
      </c>
      <c r="J45" s="103"/>
    </row>
    <row r="46" spans="1:13" x14ac:dyDescent="0.25">
      <c r="A46" s="71" t="s">
        <v>108</v>
      </c>
      <c r="B46" s="71"/>
      <c r="C46" s="69"/>
      <c r="D46" s="69" t="s">
        <v>107</v>
      </c>
      <c r="E46" s="98">
        <v>9525.02</v>
      </c>
      <c r="F46" s="89">
        <v>20000</v>
      </c>
      <c r="G46" s="89">
        <v>20000</v>
      </c>
      <c r="H46" s="89">
        <v>20000</v>
      </c>
      <c r="I46" s="89">
        <v>20000</v>
      </c>
      <c r="J46" s="103"/>
    </row>
    <row r="47" spans="1:13" x14ac:dyDescent="0.25">
      <c r="A47" s="145">
        <v>3</v>
      </c>
      <c r="B47" s="146"/>
      <c r="C47" s="147"/>
      <c r="D47" s="61" t="s">
        <v>9</v>
      </c>
      <c r="E47" s="97">
        <v>9525.02</v>
      </c>
      <c r="F47" s="87">
        <v>20000</v>
      </c>
      <c r="G47" s="87">
        <v>20000</v>
      </c>
      <c r="H47" s="87">
        <v>20000</v>
      </c>
      <c r="I47" s="87">
        <v>20000</v>
      </c>
      <c r="J47" s="103"/>
    </row>
    <row r="48" spans="1:13" x14ac:dyDescent="0.25">
      <c r="A48" s="151">
        <v>32</v>
      </c>
      <c r="B48" s="152"/>
      <c r="C48" s="153"/>
      <c r="D48" s="61" t="s">
        <v>18</v>
      </c>
      <c r="E48" s="97">
        <v>9525.02</v>
      </c>
      <c r="F48" s="87">
        <v>20000</v>
      </c>
      <c r="G48" s="87">
        <v>20000</v>
      </c>
      <c r="H48" s="87">
        <v>20000</v>
      </c>
      <c r="I48" s="87">
        <v>20000</v>
      </c>
      <c r="J48" s="103"/>
    </row>
    <row r="49" spans="1:10" ht="25.5" x14ac:dyDescent="0.25">
      <c r="A49" s="177" t="s">
        <v>116</v>
      </c>
      <c r="B49" s="178"/>
      <c r="C49" s="179"/>
      <c r="D49" s="69" t="s">
        <v>106</v>
      </c>
      <c r="E49" s="98">
        <v>7094.5</v>
      </c>
      <c r="F49" s="89">
        <v>7500</v>
      </c>
      <c r="G49" s="89">
        <v>7500</v>
      </c>
      <c r="H49" s="89">
        <v>7500</v>
      </c>
      <c r="I49" s="89">
        <v>7500</v>
      </c>
      <c r="J49" s="103"/>
    </row>
    <row r="50" spans="1:10" x14ac:dyDescent="0.25">
      <c r="A50" s="145">
        <v>3</v>
      </c>
      <c r="B50" s="146"/>
      <c r="C50" s="147"/>
      <c r="D50" s="61" t="s">
        <v>9</v>
      </c>
      <c r="E50" s="97">
        <v>7094.5</v>
      </c>
      <c r="F50" s="87">
        <v>7500</v>
      </c>
      <c r="G50" s="87">
        <v>7500</v>
      </c>
      <c r="H50" s="87">
        <v>7500</v>
      </c>
      <c r="I50" s="87">
        <v>7500</v>
      </c>
      <c r="J50" s="103"/>
    </row>
    <row r="51" spans="1:10" x14ac:dyDescent="0.25">
      <c r="A51" s="151">
        <v>32</v>
      </c>
      <c r="B51" s="152"/>
      <c r="C51" s="153"/>
      <c r="D51" s="61" t="s">
        <v>18</v>
      </c>
      <c r="E51" s="97">
        <v>7094.5</v>
      </c>
      <c r="F51" s="87">
        <v>7000</v>
      </c>
      <c r="G51" s="87">
        <v>7000</v>
      </c>
      <c r="H51" s="87">
        <v>7000</v>
      </c>
      <c r="I51" s="87">
        <v>7000</v>
      </c>
      <c r="J51" s="103"/>
    </row>
    <row r="52" spans="1:10" x14ac:dyDescent="0.25">
      <c r="A52" s="62">
        <v>37</v>
      </c>
      <c r="B52" s="63"/>
      <c r="C52" s="64"/>
      <c r="D52" s="61" t="s">
        <v>56</v>
      </c>
      <c r="E52" s="97">
        <v>0</v>
      </c>
      <c r="F52" s="87">
        <v>500</v>
      </c>
      <c r="G52" s="87">
        <v>500</v>
      </c>
      <c r="H52" s="87">
        <v>500</v>
      </c>
      <c r="I52" s="87">
        <v>500</v>
      </c>
      <c r="J52" s="103"/>
    </row>
    <row r="53" spans="1:10" x14ac:dyDescent="0.25">
      <c r="A53" s="74" t="s">
        <v>78</v>
      </c>
      <c r="B53" s="71"/>
      <c r="C53" s="69"/>
      <c r="D53" s="69" t="s">
        <v>113</v>
      </c>
      <c r="E53" s="98">
        <v>869.71</v>
      </c>
      <c r="F53" s="89">
        <v>1900</v>
      </c>
      <c r="G53" s="89">
        <v>1900</v>
      </c>
      <c r="H53" s="89">
        <v>1900</v>
      </c>
      <c r="I53" s="89">
        <v>1900</v>
      </c>
      <c r="J53" s="103"/>
    </row>
    <row r="54" spans="1:10" x14ac:dyDescent="0.25">
      <c r="A54" s="145">
        <v>3</v>
      </c>
      <c r="B54" s="146"/>
      <c r="C54" s="147"/>
      <c r="D54" s="61" t="s">
        <v>9</v>
      </c>
      <c r="E54" s="97">
        <v>869.71</v>
      </c>
      <c r="F54" s="87">
        <v>1400</v>
      </c>
      <c r="G54" s="87">
        <v>1400</v>
      </c>
      <c r="H54" s="87">
        <v>1400</v>
      </c>
      <c r="I54" s="87">
        <v>1400</v>
      </c>
      <c r="J54" s="103"/>
    </row>
    <row r="55" spans="1:10" x14ac:dyDescent="0.25">
      <c r="A55" s="151">
        <v>32</v>
      </c>
      <c r="B55" s="152"/>
      <c r="C55" s="153"/>
      <c r="D55" s="61" t="s">
        <v>18</v>
      </c>
      <c r="E55" s="97">
        <v>869.71</v>
      </c>
      <c r="F55" s="87">
        <v>1400</v>
      </c>
      <c r="G55" s="87">
        <v>1400</v>
      </c>
      <c r="H55" s="87">
        <v>1400</v>
      </c>
      <c r="I55" s="87">
        <v>1400</v>
      </c>
      <c r="J55" s="103"/>
    </row>
    <row r="56" spans="1:10" ht="25.5" x14ac:dyDescent="0.25">
      <c r="A56" s="62">
        <v>4</v>
      </c>
      <c r="B56" s="63"/>
      <c r="C56" s="64"/>
      <c r="D56" s="61" t="s">
        <v>11</v>
      </c>
      <c r="E56" s="97">
        <v>0</v>
      </c>
      <c r="F56" s="87">
        <v>500</v>
      </c>
      <c r="G56" s="87">
        <v>500</v>
      </c>
      <c r="H56" s="87">
        <v>500</v>
      </c>
      <c r="I56" s="87">
        <v>500</v>
      </c>
      <c r="J56" s="103"/>
    </row>
    <row r="57" spans="1:10" ht="25.5" x14ac:dyDescent="0.25">
      <c r="A57" s="62">
        <v>42</v>
      </c>
      <c r="B57" s="63"/>
      <c r="C57" s="64"/>
      <c r="D57" s="61" t="s">
        <v>23</v>
      </c>
      <c r="E57" s="97">
        <v>0</v>
      </c>
      <c r="F57" s="87">
        <v>500</v>
      </c>
      <c r="G57" s="87">
        <v>500</v>
      </c>
      <c r="H57" s="87">
        <v>500</v>
      </c>
      <c r="I57" s="87">
        <v>500</v>
      </c>
      <c r="J57" s="103"/>
    </row>
    <row r="58" spans="1:10" ht="25.5" x14ac:dyDescent="0.25">
      <c r="A58" s="166" t="s">
        <v>79</v>
      </c>
      <c r="B58" s="167"/>
      <c r="C58" s="168"/>
      <c r="D58" s="75" t="s">
        <v>80</v>
      </c>
      <c r="E58" s="99">
        <v>0</v>
      </c>
      <c r="F58" s="93">
        <v>500</v>
      </c>
      <c r="G58" s="93">
        <v>500</v>
      </c>
      <c r="H58" s="93">
        <v>500</v>
      </c>
      <c r="I58" s="93">
        <v>500</v>
      </c>
      <c r="J58" s="103"/>
    </row>
    <row r="59" spans="1:10" x14ac:dyDescent="0.25">
      <c r="A59" s="148" t="s">
        <v>67</v>
      </c>
      <c r="B59" s="149"/>
      <c r="C59" s="150"/>
      <c r="D59" s="70" t="s">
        <v>68</v>
      </c>
      <c r="E59" s="100">
        <v>0</v>
      </c>
      <c r="F59" s="89">
        <v>500</v>
      </c>
      <c r="G59" s="89">
        <v>500</v>
      </c>
      <c r="H59" s="89">
        <v>500</v>
      </c>
      <c r="I59" s="89">
        <v>500</v>
      </c>
      <c r="J59" s="103"/>
    </row>
    <row r="60" spans="1:10" x14ac:dyDescent="0.25">
      <c r="A60" s="145">
        <v>3</v>
      </c>
      <c r="B60" s="146"/>
      <c r="C60" s="147"/>
      <c r="D60" s="61" t="s">
        <v>9</v>
      </c>
      <c r="E60" s="97">
        <v>0</v>
      </c>
      <c r="F60" s="87">
        <v>500</v>
      </c>
      <c r="G60" s="87">
        <v>500</v>
      </c>
      <c r="H60" s="87">
        <v>500</v>
      </c>
      <c r="I60" s="87">
        <v>500</v>
      </c>
      <c r="J60" s="103"/>
    </row>
    <row r="61" spans="1:10" x14ac:dyDescent="0.25">
      <c r="A61" s="151">
        <v>32</v>
      </c>
      <c r="B61" s="152"/>
      <c r="C61" s="153"/>
      <c r="D61" s="61" t="s">
        <v>18</v>
      </c>
      <c r="E61" s="97">
        <v>0</v>
      </c>
      <c r="F61" s="87">
        <v>500</v>
      </c>
      <c r="G61" s="87">
        <v>500</v>
      </c>
      <c r="H61" s="87">
        <v>500</v>
      </c>
      <c r="I61" s="87">
        <v>500</v>
      </c>
      <c r="J61" s="103"/>
    </row>
    <row r="62" spans="1:10" ht="38.25" x14ac:dyDescent="0.25">
      <c r="A62" s="166" t="s">
        <v>81</v>
      </c>
      <c r="B62" s="167"/>
      <c r="C62" s="76"/>
      <c r="D62" s="75" t="s">
        <v>82</v>
      </c>
      <c r="E62" s="101">
        <f>E63+E67</f>
        <v>52343.040000000001</v>
      </c>
      <c r="F62" s="93">
        <f>F63+F67</f>
        <v>68600</v>
      </c>
      <c r="G62" s="93">
        <f>G63+G67</f>
        <v>122000</v>
      </c>
      <c r="H62" s="93">
        <f t="shared" ref="H62:I62" si="4">H63+H67</f>
        <v>122000</v>
      </c>
      <c r="I62" s="93">
        <f t="shared" si="4"/>
        <v>122000</v>
      </c>
      <c r="J62" s="103"/>
    </row>
    <row r="63" spans="1:10" x14ac:dyDescent="0.25">
      <c r="A63" s="148" t="s">
        <v>67</v>
      </c>
      <c r="B63" s="149"/>
      <c r="C63" s="150"/>
      <c r="D63" s="70" t="s">
        <v>68</v>
      </c>
      <c r="E63" s="94">
        <v>20937.22</v>
      </c>
      <c r="F63" s="95">
        <v>27440</v>
      </c>
      <c r="G63" s="95">
        <v>48800</v>
      </c>
      <c r="H63" s="95">
        <v>48800</v>
      </c>
      <c r="I63" s="95">
        <v>48800</v>
      </c>
      <c r="J63" s="103"/>
    </row>
    <row r="64" spans="1:10" x14ac:dyDescent="0.25">
      <c r="A64" s="145">
        <v>3</v>
      </c>
      <c r="B64" s="146"/>
      <c r="C64" s="147"/>
      <c r="D64" s="61" t="s">
        <v>9</v>
      </c>
      <c r="E64" s="102">
        <v>20937.22</v>
      </c>
      <c r="F64" s="87">
        <v>27440</v>
      </c>
      <c r="G64" s="87">
        <v>48800</v>
      </c>
      <c r="H64" s="87">
        <v>48800</v>
      </c>
      <c r="I64" s="87">
        <v>48800</v>
      </c>
      <c r="J64" s="103"/>
    </row>
    <row r="65" spans="1:10" x14ac:dyDescent="0.25">
      <c r="A65" s="59">
        <v>31</v>
      </c>
      <c r="B65" s="60"/>
      <c r="C65" s="61"/>
      <c r="D65" s="61" t="s">
        <v>10</v>
      </c>
      <c r="E65" s="102">
        <v>20815.259999999998</v>
      </c>
      <c r="F65" s="87">
        <v>27200</v>
      </c>
      <c r="G65" s="87">
        <v>47200</v>
      </c>
      <c r="H65" s="87">
        <v>47200</v>
      </c>
      <c r="I65" s="87">
        <v>47200</v>
      </c>
      <c r="J65" s="103"/>
    </row>
    <row r="66" spans="1:10" x14ac:dyDescent="0.25">
      <c r="A66" s="151">
        <v>32</v>
      </c>
      <c r="B66" s="152"/>
      <c r="C66" s="153"/>
      <c r="D66" s="61" t="s">
        <v>18</v>
      </c>
      <c r="E66" s="102">
        <v>121.96</v>
      </c>
      <c r="F66" s="87">
        <v>240</v>
      </c>
      <c r="G66" s="87">
        <v>1600</v>
      </c>
      <c r="H66" s="87">
        <v>1600</v>
      </c>
      <c r="I66" s="87">
        <v>1600</v>
      </c>
      <c r="J66" s="103"/>
    </row>
    <row r="67" spans="1:10" ht="25.5" x14ac:dyDescent="0.25">
      <c r="A67" s="74" t="s">
        <v>110</v>
      </c>
      <c r="B67" s="72"/>
      <c r="C67" s="69"/>
      <c r="D67" s="69" t="s">
        <v>109</v>
      </c>
      <c r="E67" s="98">
        <v>31405.82</v>
      </c>
      <c r="F67" s="89">
        <v>41160</v>
      </c>
      <c r="G67" s="89">
        <v>73200</v>
      </c>
      <c r="H67" s="89">
        <v>73200</v>
      </c>
      <c r="I67" s="89">
        <v>73200</v>
      </c>
      <c r="J67" s="103"/>
    </row>
    <row r="68" spans="1:10" x14ac:dyDescent="0.25">
      <c r="A68" s="145">
        <v>3</v>
      </c>
      <c r="B68" s="146"/>
      <c r="C68" s="147"/>
      <c r="D68" s="61" t="s">
        <v>9</v>
      </c>
      <c r="E68" s="97">
        <f>E69+E70</f>
        <v>31405.82</v>
      </c>
      <c r="F68" s="87">
        <v>41160</v>
      </c>
      <c r="G68" s="87">
        <v>73200</v>
      </c>
      <c r="H68" s="87">
        <v>73200</v>
      </c>
      <c r="I68" s="87">
        <v>73200</v>
      </c>
      <c r="J68" s="103"/>
    </row>
    <row r="69" spans="1:10" x14ac:dyDescent="0.25">
      <c r="A69" s="59">
        <v>31</v>
      </c>
      <c r="B69" s="60"/>
      <c r="C69" s="61"/>
      <c r="D69" s="61" t="s">
        <v>10</v>
      </c>
      <c r="E69" s="97">
        <v>31222.89</v>
      </c>
      <c r="F69" s="87">
        <v>40800</v>
      </c>
      <c r="G69" s="87">
        <v>70800</v>
      </c>
      <c r="H69" s="87">
        <v>70800</v>
      </c>
      <c r="I69" s="87">
        <v>70800</v>
      </c>
      <c r="J69" s="103"/>
    </row>
    <row r="70" spans="1:10" x14ac:dyDescent="0.25">
      <c r="A70" s="151">
        <v>32</v>
      </c>
      <c r="B70" s="152"/>
      <c r="C70" s="153"/>
      <c r="D70" s="61" t="s">
        <v>18</v>
      </c>
      <c r="E70" s="97">
        <v>182.93</v>
      </c>
      <c r="F70" s="87">
        <v>360</v>
      </c>
      <c r="G70" s="87">
        <v>2400</v>
      </c>
      <c r="H70" s="87">
        <v>2400</v>
      </c>
      <c r="I70" s="87">
        <v>2400</v>
      </c>
      <c r="J70" s="103"/>
    </row>
    <row r="71" spans="1:10" ht="25.5" x14ac:dyDescent="0.25">
      <c r="A71" s="166" t="s">
        <v>83</v>
      </c>
      <c r="B71" s="167"/>
      <c r="C71" s="76"/>
      <c r="D71" s="75" t="s">
        <v>84</v>
      </c>
      <c r="E71" s="116">
        <f>E72+E78</f>
        <v>14002.11</v>
      </c>
      <c r="F71" s="93">
        <f>F72+F78+F81</f>
        <v>26436</v>
      </c>
      <c r="G71" s="93">
        <f>G72+G78+G81</f>
        <v>11036</v>
      </c>
      <c r="H71" s="93">
        <f>H72+H78+H81</f>
        <v>11036</v>
      </c>
      <c r="I71" s="93">
        <f>I72+I78+I81</f>
        <v>11036</v>
      </c>
      <c r="J71" s="103"/>
    </row>
    <row r="72" spans="1:10" x14ac:dyDescent="0.25">
      <c r="A72" s="73" t="s">
        <v>75</v>
      </c>
      <c r="B72" s="71"/>
      <c r="C72" s="69"/>
      <c r="D72" s="69" t="s">
        <v>76</v>
      </c>
      <c r="E72" s="98">
        <f>E73+E75</f>
        <v>10727.11</v>
      </c>
      <c r="F72" s="89">
        <v>20100</v>
      </c>
      <c r="G72" s="89">
        <v>5000</v>
      </c>
      <c r="H72" s="89">
        <v>5000</v>
      </c>
      <c r="I72" s="89">
        <v>5000</v>
      </c>
      <c r="J72" s="103"/>
    </row>
    <row r="73" spans="1:10" x14ac:dyDescent="0.25">
      <c r="A73" s="145">
        <v>3</v>
      </c>
      <c r="B73" s="146"/>
      <c r="C73" s="147"/>
      <c r="D73" s="61" t="s">
        <v>9</v>
      </c>
      <c r="E73" s="97">
        <v>8239.61</v>
      </c>
      <c r="F73" s="87">
        <v>10000</v>
      </c>
      <c r="G73" s="87">
        <v>5000</v>
      </c>
      <c r="H73" s="87">
        <v>5000</v>
      </c>
      <c r="I73" s="87">
        <v>5000</v>
      </c>
      <c r="J73" s="103"/>
    </row>
    <row r="74" spans="1:10" x14ac:dyDescent="0.25">
      <c r="A74" s="151">
        <v>32</v>
      </c>
      <c r="B74" s="152"/>
      <c r="C74" s="153"/>
      <c r="D74" s="61" t="s">
        <v>18</v>
      </c>
      <c r="E74" s="97">
        <v>8239.61</v>
      </c>
      <c r="F74" s="87">
        <v>10000</v>
      </c>
      <c r="G74" s="87">
        <v>5000</v>
      </c>
      <c r="H74" s="87">
        <v>5000</v>
      </c>
      <c r="I74" s="87">
        <v>5000</v>
      </c>
      <c r="J74" s="103"/>
    </row>
    <row r="75" spans="1:10" ht="25.5" x14ac:dyDescent="0.25">
      <c r="A75" s="145">
        <v>4</v>
      </c>
      <c r="B75" s="146"/>
      <c r="C75" s="147"/>
      <c r="D75" s="61" t="s">
        <v>11</v>
      </c>
      <c r="E75" s="97">
        <v>2487.5</v>
      </c>
      <c r="F75" s="87">
        <v>10100</v>
      </c>
      <c r="G75" s="87">
        <v>0</v>
      </c>
      <c r="H75" s="87">
        <v>0</v>
      </c>
      <c r="I75" s="87">
        <v>0</v>
      </c>
      <c r="J75" s="103"/>
    </row>
    <row r="76" spans="1:10" ht="25.5" x14ac:dyDescent="0.25">
      <c r="A76" s="145">
        <v>42</v>
      </c>
      <c r="B76" s="146"/>
      <c r="C76" s="147"/>
      <c r="D76" s="61" t="s">
        <v>23</v>
      </c>
      <c r="E76" s="97">
        <v>2487.5</v>
      </c>
      <c r="F76" s="87">
        <v>10100</v>
      </c>
      <c r="G76" s="87">
        <v>0</v>
      </c>
      <c r="H76" s="87">
        <v>0</v>
      </c>
      <c r="I76" s="87">
        <v>0</v>
      </c>
      <c r="J76" s="103"/>
    </row>
    <row r="77" spans="1:10" ht="25.5" x14ac:dyDescent="0.25">
      <c r="A77" s="145">
        <v>45</v>
      </c>
      <c r="B77" s="146"/>
      <c r="C77" s="147"/>
      <c r="D77" s="61" t="s">
        <v>90</v>
      </c>
      <c r="E77" s="97">
        <v>0</v>
      </c>
      <c r="F77" s="87">
        <v>0</v>
      </c>
      <c r="G77" s="87">
        <v>0</v>
      </c>
      <c r="H77" s="87">
        <v>0</v>
      </c>
      <c r="I77" s="87">
        <v>0</v>
      </c>
      <c r="J77" s="103"/>
    </row>
    <row r="78" spans="1:10" x14ac:dyDescent="0.25">
      <c r="A78" s="148" t="s">
        <v>67</v>
      </c>
      <c r="B78" s="149"/>
      <c r="C78" s="150"/>
      <c r="D78" s="70" t="s">
        <v>68</v>
      </c>
      <c r="E78" s="98">
        <v>3275</v>
      </c>
      <c r="F78" s="89">
        <v>300</v>
      </c>
      <c r="G78" s="89">
        <v>0</v>
      </c>
      <c r="H78" s="89">
        <v>0</v>
      </c>
      <c r="I78" s="89">
        <v>0</v>
      </c>
      <c r="J78" s="103"/>
    </row>
    <row r="79" spans="1:10" ht="25.5" x14ac:dyDescent="0.25">
      <c r="A79" s="145">
        <v>4</v>
      </c>
      <c r="B79" s="146"/>
      <c r="C79" s="147"/>
      <c r="D79" s="61" t="s">
        <v>11</v>
      </c>
      <c r="E79" s="97">
        <v>3275</v>
      </c>
      <c r="F79" s="87">
        <v>300</v>
      </c>
      <c r="G79" s="87">
        <v>0</v>
      </c>
      <c r="H79" s="87">
        <v>0</v>
      </c>
      <c r="I79" s="87">
        <v>0</v>
      </c>
      <c r="J79" s="103"/>
    </row>
    <row r="80" spans="1:10" ht="25.5" x14ac:dyDescent="0.25">
      <c r="A80" s="145">
        <v>42</v>
      </c>
      <c r="B80" s="146"/>
      <c r="C80" s="147"/>
      <c r="D80" s="61" t="s">
        <v>23</v>
      </c>
      <c r="E80" s="97">
        <v>3275</v>
      </c>
      <c r="F80" s="87">
        <v>300</v>
      </c>
      <c r="G80" s="87">
        <v>0</v>
      </c>
      <c r="H80" s="87">
        <v>0</v>
      </c>
      <c r="I80" s="87">
        <v>0</v>
      </c>
      <c r="J80" s="103"/>
    </row>
    <row r="81" spans="1:10" ht="25.5" x14ac:dyDescent="0.25">
      <c r="A81" s="73" t="s">
        <v>110</v>
      </c>
      <c r="B81" s="77"/>
      <c r="C81" s="69"/>
      <c r="D81" s="69" t="s">
        <v>109</v>
      </c>
      <c r="E81" s="98">
        <v>0</v>
      </c>
      <c r="F81" s="89">
        <v>6036</v>
      </c>
      <c r="G81" s="89">
        <v>6036</v>
      </c>
      <c r="H81" s="89">
        <v>6036</v>
      </c>
      <c r="I81" s="89">
        <v>6036</v>
      </c>
      <c r="J81" s="103"/>
    </row>
    <row r="82" spans="1:10" ht="25.5" x14ac:dyDescent="0.25">
      <c r="A82" s="59">
        <v>4</v>
      </c>
      <c r="B82" s="60"/>
      <c r="C82" s="61"/>
      <c r="D82" s="61" t="s">
        <v>11</v>
      </c>
      <c r="E82" s="97">
        <v>0</v>
      </c>
      <c r="F82" s="87">
        <v>6036</v>
      </c>
      <c r="G82" s="87">
        <v>6036</v>
      </c>
      <c r="H82" s="87">
        <v>6036</v>
      </c>
      <c r="I82" s="87">
        <v>6036</v>
      </c>
      <c r="J82" s="103"/>
    </row>
    <row r="83" spans="1:10" ht="25.5" x14ac:dyDescent="0.25">
      <c r="A83" s="59">
        <v>42</v>
      </c>
      <c r="B83" s="60"/>
      <c r="C83" s="61"/>
      <c r="D83" s="61" t="s">
        <v>23</v>
      </c>
      <c r="E83" s="97">
        <v>0</v>
      </c>
      <c r="F83" s="87">
        <v>6036</v>
      </c>
      <c r="G83" s="87">
        <v>6036</v>
      </c>
      <c r="H83" s="87">
        <v>6036</v>
      </c>
      <c r="I83" s="87">
        <v>6036</v>
      </c>
      <c r="J83" s="103"/>
    </row>
    <row r="84" spans="1:10" x14ac:dyDescent="0.25">
      <c r="G84" s="65"/>
    </row>
    <row r="85" spans="1:10" x14ac:dyDescent="0.25">
      <c r="E85" s="65"/>
      <c r="F85" s="65"/>
      <c r="G85" s="65"/>
    </row>
    <row r="86" spans="1:10" x14ac:dyDescent="0.25">
      <c r="E86" s="65"/>
      <c r="F86" s="65"/>
      <c r="G86" s="65"/>
    </row>
    <row r="87" spans="1:10" x14ac:dyDescent="0.25">
      <c r="E87" s="103"/>
      <c r="F87" s="103"/>
    </row>
    <row r="88" spans="1:10" x14ac:dyDescent="0.25">
      <c r="G88" s="103"/>
    </row>
    <row r="89" spans="1:10" x14ac:dyDescent="0.25">
      <c r="G89" s="103"/>
    </row>
  </sheetData>
  <mergeCells count="59">
    <mergeCell ref="A73:C73"/>
    <mergeCell ref="A62:B62"/>
    <mergeCell ref="A74:C74"/>
    <mergeCell ref="A63:C63"/>
    <mergeCell ref="A64:C64"/>
    <mergeCell ref="A66:C66"/>
    <mergeCell ref="A55:C55"/>
    <mergeCell ref="A58:C58"/>
    <mergeCell ref="A59:C59"/>
    <mergeCell ref="A60:C60"/>
    <mergeCell ref="A71:B71"/>
    <mergeCell ref="A61:C61"/>
    <mergeCell ref="A68:C68"/>
    <mergeCell ref="A70:C70"/>
    <mergeCell ref="A48:C48"/>
    <mergeCell ref="A49:C49"/>
    <mergeCell ref="A50:C50"/>
    <mergeCell ref="A51:C51"/>
    <mergeCell ref="A54:C54"/>
    <mergeCell ref="A35:C35"/>
    <mergeCell ref="A36:C36"/>
    <mergeCell ref="A38:C38"/>
    <mergeCell ref="A40:C40"/>
    <mergeCell ref="A47:C47"/>
    <mergeCell ref="A30:C30"/>
    <mergeCell ref="A31:C31"/>
    <mergeCell ref="B32:C32"/>
    <mergeCell ref="A33:C33"/>
    <mergeCell ref="A34:C34"/>
    <mergeCell ref="A22:C22"/>
    <mergeCell ref="A23:C23"/>
    <mergeCell ref="A24:C24"/>
    <mergeCell ref="A26:C26"/>
    <mergeCell ref="A27:C27"/>
    <mergeCell ref="A21:C21"/>
    <mergeCell ref="A5:C5"/>
    <mergeCell ref="A3:I3"/>
    <mergeCell ref="A7:C7"/>
    <mergeCell ref="A8:C8"/>
    <mergeCell ref="A9:C9"/>
    <mergeCell ref="A10:C10"/>
    <mergeCell ref="A11:C11"/>
    <mergeCell ref="A20:C20"/>
    <mergeCell ref="A1:J1"/>
    <mergeCell ref="A16:C16"/>
    <mergeCell ref="A17:C17"/>
    <mergeCell ref="A18:C18"/>
    <mergeCell ref="A19:C19"/>
    <mergeCell ref="A15:C15"/>
    <mergeCell ref="A12:C12"/>
    <mergeCell ref="A13:C13"/>
    <mergeCell ref="A14:C14"/>
    <mergeCell ref="A6:C6"/>
    <mergeCell ref="A76:C76"/>
    <mergeCell ref="A78:C78"/>
    <mergeCell ref="A79:C79"/>
    <mergeCell ref="A80:C80"/>
    <mergeCell ref="A75:C75"/>
    <mergeCell ref="A77:C77"/>
  </mergeCell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Prihodi i rashodi po izvorima</vt:lpstr>
      <vt:lpstr>Rashodi prema funkcijskoj kl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T</cp:lastModifiedBy>
  <cp:lastPrinted>2025-10-28T18:28:58Z</cp:lastPrinted>
  <dcterms:created xsi:type="dcterms:W3CDTF">2022-08-12T12:51:27Z</dcterms:created>
  <dcterms:modified xsi:type="dcterms:W3CDTF">2025-12-16T16:20:22Z</dcterms:modified>
</cp:coreProperties>
</file>